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Q:\Chicago Department of Transportation\WPA Streets\89th Central Park Holland\Construction\04 IFB\"/>
    </mc:Choice>
  </mc:AlternateContent>
  <xr:revisionPtr revIDLastSave="0" documentId="13_ncr:1_{45C7B746-B24A-40D9-A32A-3C850DC2DB3F}" xr6:coauthVersionLast="47" xr6:coauthVersionMax="47" xr10:uidLastSave="{00000000-0000-0000-0000-000000000000}"/>
  <bookViews>
    <workbookView xWindow="-28920" yWindow="-120" windowWidth="29040" windowHeight="15720" xr2:uid="{00000000-000D-0000-FFFF-FFFF00000000}"/>
  </bookViews>
  <sheets>
    <sheet name="Master Bid Tab" sheetId="1" r:id="rId1"/>
    <sheet name="Award Criteria Figure" sheetId="5" r:id="rId2"/>
    <sheet name="W. 89th St." sheetId="13" r:id="rId3"/>
    <sheet name="S. Central Park Ave." sheetId="12" r:id="rId4"/>
    <sheet name="S. Holland Rd." sheetId="9" r:id="rId5"/>
  </sheets>
  <externalReferences>
    <externalReference r:id="rId6"/>
    <externalReference r:id="rId7"/>
  </externalReferences>
  <definedNames>
    <definedName name="_xlnm.Print_Area" localSheetId="1">'Award Criteria Figure'!$A$1:$C$48</definedName>
    <definedName name="_xlnm.Print_Area" localSheetId="0">'Master Bid Tab'!$A$1:$D$45</definedName>
    <definedName name="_xlnm.Print_Area" localSheetId="3">'S. Central Park Ave.'!$A$1:$G$154</definedName>
    <definedName name="_xlnm.Print_Area" localSheetId="4">'S. Holland Rd.'!$A$1:$G$154</definedName>
    <definedName name="_xlnm.Print_Area" localSheetId="2">'W. 89th St.'!$A$1:$G$154</definedName>
    <definedName name="_xlnm.Print_Titles" localSheetId="3">'S. Central Park Ave.'!$1:$2</definedName>
    <definedName name="_xlnm.Print_Titles" localSheetId="4">'S. Holland Rd.'!$1:$2</definedName>
    <definedName name="_xlnm.Print_Titles" localSheetId="2">'W. 89th St.'!$1:$2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3" i="13" l="1"/>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3" i="9"/>
  <c r="E146" i="12"/>
  <c r="E125" i="12"/>
  <c r="E33" i="12"/>
  <c r="E32" i="12"/>
  <c r="E26" i="12"/>
  <c r="E18" i="12"/>
  <c r="E17" i="12"/>
  <c r="G154" i="13" l="1"/>
  <c r="D10" i="1" s="1"/>
  <c r="D13" i="1" s="1"/>
  <c r="G154" i="12"/>
  <c r="G154" i="9" l="1"/>
  <c r="D24" i="1" s="1"/>
  <c r="D27" i="1" s="1"/>
  <c r="B2" i="13"/>
  <c r="B2" i="12"/>
  <c r="B2" i="9"/>
  <c r="D17" i="1" l="1"/>
  <c r="D20" i="1" s="1"/>
  <c r="D30" i="1" s="1"/>
  <c r="C10" i="5" s="1"/>
  <c r="C7" i="5" l="1"/>
  <c r="C22" i="5" l="1"/>
  <c r="C24" i="5" s="1"/>
  <c r="C14" i="5"/>
  <c r="C16" i="5" s="1"/>
  <c r="C30" i="5"/>
  <c r="C32" i="5" s="1"/>
  <c r="C18" i="5"/>
  <c r="C20" i="5" s="1"/>
  <c r="C26" i="5"/>
  <c r="C28" i="5" s="1"/>
  <c r="C12" i="5"/>
  <c r="C34" i="5"/>
  <c r="C35" i="5" l="1"/>
  <c r="C36" i="5" s="1"/>
  <c r="C38" i="5" s="1"/>
  <c r="D31" i="1" s="1"/>
</calcChain>
</file>

<file path=xl/sharedStrings.xml><?xml version="1.0" encoding="utf-8"?>
<sst xmlns="http://schemas.openxmlformats.org/spreadsheetml/2006/main" count="1362" uniqueCount="354">
  <si>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</si>
  <si>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</si>
  <si>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</si>
  <si>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</si>
  <si>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</si>
  <si>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</si>
  <si>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</si>
  <si>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</si>
  <si>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</si>
  <si>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</si>
  <si>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</si>
  <si>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</si>
  <si>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</si>
  <si>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</si>
  <si>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</si>
  <si>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</si>
  <si>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t>GRAND TOTAL AWARD CRITERIA FIGURE - ALL STREETS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</si>
  <si>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</si>
  <si>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</si>
  <si>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</si>
  <si>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</si>
  <si>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</si>
  <si>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</si>
  <si>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</si>
  <si>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</si>
  <si>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</si>
  <si>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</si>
  <si>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</si>
  <si>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Amount is fixed and will automatically calculate to determine Totatl Base Bid (Total of all Streets)</t>
  </si>
  <si>
    <t>Light Yellow</t>
  </si>
  <si>
    <t>Allowance(s)</t>
  </si>
  <si>
    <t>Amount is fixed and will automatically calculate to determine Totatl Base Bid (Total of All Streets)</t>
  </si>
  <si>
    <t>Maroon</t>
  </si>
  <si>
    <t>Blue</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</si>
  <si>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</si>
  <si>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</si>
  <si>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</si>
  <si>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</si>
  <si>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</si>
  <si>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</si>
  <si>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</si>
  <si>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</si>
  <si>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</si>
  <si>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</si>
  <si>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</si>
  <si>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</si>
  <si>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</si>
  <si>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</si>
  <si>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</si>
  <si>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</si>
  <si>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</si>
  <si>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</si>
  <si>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</si>
  <si>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</si>
  <si>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</si>
  <si>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</si>
  <si>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</si>
  <si>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</si>
  <si>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</si>
  <si>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</si>
  <si>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</si>
  <si>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</si>
  <si>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</si>
  <si>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UNIT</t>
  </si>
  <si>
    <t>EARTH EXCAVATION</t>
  </si>
  <si>
    <t>CU YD</t>
  </si>
  <si>
    <t>20101100C</t>
  </si>
  <si>
    <t>TREE PROTECTION</t>
  </si>
  <si>
    <t>EACH</t>
  </si>
  <si>
    <t>20101210C</t>
  </si>
  <si>
    <t>FOOT</t>
  </si>
  <si>
    <t>TRENCH BACKFILL</t>
  </si>
  <si>
    <t>TOPSOIL FURNISH AND PLACE, 4-INCH</t>
  </si>
  <si>
    <t>SQ YD</t>
  </si>
  <si>
    <t>SODDING, SALT TOLERANT</t>
  </si>
  <si>
    <t>251K0100C</t>
  </si>
  <si>
    <t>SHREDDED HARDWOOD BARK MULCH</t>
  </si>
  <si>
    <t>INLET FILTERS</t>
  </si>
  <si>
    <t>PORTLAND CEMENT CONCRETE BASE COURSE, 7-INCH</t>
  </si>
  <si>
    <t>BITUMINOUS MATERIALS (TACK COAT)</t>
  </si>
  <si>
    <t>POUND</t>
  </si>
  <si>
    <t>TON</t>
  </si>
  <si>
    <t>LEVELING BINDER (MACHINE METHOD), N50 1-1/2 INCH</t>
  </si>
  <si>
    <t>CAL MONTH</t>
  </si>
  <si>
    <t>42400200C</t>
  </si>
  <si>
    <t>SQ FT</t>
  </si>
  <si>
    <t>42400210C</t>
  </si>
  <si>
    <t>42400410C</t>
  </si>
  <si>
    <t>42400420C</t>
  </si>
  <si>
    <t>42400800C</t>
  </si>
  <si>
    <t>LINEAR DETECTABLE WARNING TILES (CAST IRON)</t>
  </si>
  <si>
    <t>44000050C</t>
  </si>
  <si>
    <t>HOT-MIX ASPHALT SURFACE REMOVAL, VARIABLE DEPTH</t>
  </si>
  <si>
    <t>PAVEMENT REMOVAL</t>
  </si>
  <si>
    <t>COMBINATION CURB AND GUTTER REMOVAL</t>
  </si>
  <si>
    <t>SAW CUTTING PAVEMENT</t>
  </si>
  <si>
    <t>550Z0108C</t>
  </si>
  <si>
    <t>STORM SEWER, EXTRA STRENGTH VITRIFIED CLAY PIPE, TYPE 2, 8 INCH</t>
  </si>
  <si>
    <t>550Z0112C</t>
  </si>
  <si>
    <t>STORM SEWER, EXTRA STRENGTH VITRIFIED CLAY PIPE, TYPE 2, 12 INCH</t>
  </si>
  <si>
    <t>550Z0132C</t>
  </si>
  <si>
    <t>STORM SEWER, DUCTILE IRON PIPE, TYPE 2, 8 INCH</t>
  </si>
  <si>
    <t>551Z0400C</t>
  </si>
  <si>
    <t>SEWER CLEANING AND TELEVISING</t>
  </si>
  <si>
    <t>60200105C</t>
  </si>
  <si>
    <t>602Z0115C</t>
  </si>
  <si>
    <t>MANHOLES, TYPE B, 3'-DIAMETER, TYPE 1 FRAME, CLOSED LID (CITY OF CHICAGO)</t>
  </si>
  <si>
    <t>602Z0700C</t>
  </si>
  <si>
    <t>60500050C</t>
  </si>
  <si>
    <t>REMOVING CATCH BASINS</t>
  </si>
  <si>
    <t>REMOVING INLETS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</si>
  <si>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</si>
  <si>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</si>
  <si>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</si>
  <si>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</si>
  <si>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</si>
  <si>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</si>
  <si>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</si>
  <si>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</si>
  <si>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</si>
  <si>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</si>
  <si>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</si>
  <si>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</si>
  <si>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SIGN SUPPORT POST, DRILL METHOD</t>
  </si>
  <si>
    <t>PROTECTIVE COAT</t>
  </si>
  <si>
    <t>701Z0800C</t>
  </si>
  <si>
    <t>AGGREGATE FOR TEMPORARY ACCESS</t>
  </si>
  <si>
    <t>999X0900C</t>
  </si>
  <si>
    <t>810Z0265C</t>
  </si>
  <si>
    <t>CONDUIT IN TRENCH, PVC (SCHEDULE 80), 2" DIA.</t>
  </si>
  <si>
    <t>810Z0280C</t>
  </si>
  <si>
    <t>CONDUIT, DIRECTIONAL BORED, COILABLE NONMETALLIC CONDUIT, SCHEDULE 80, 1 1/4" DIA.</t>
  </si>
  <si>
    <t>810Z0285C</t>
  </si>
  <si>
    <t>CONDUIT, DIRECTIONAL BORED, COILABLE NONMETALLIC CONDUIT, SCHEDULE 80, 2" DIA.</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</si>
  <si>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</si>
  <si>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</si>
  <si>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</si>
  <si>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</si>
  <si>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</si>
  <si>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</si>
  <si>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</si>
  <si>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</si>
  <si>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</si>
  <si>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</si>
  <si>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</si>
  <si>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</si>
  <si>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</si>
  <si>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</si>
  <si>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</si>
  <si>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</si>
  <si>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</si>
  <si>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</si>
  <si>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</si>
  <si>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</si>
  <si>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</si>
  <si>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</si>
  <si>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551Z0200C</t>
  </si>
  <si>
    <t>EXISTING SEWER TO BE REMOVED</t>
  </si>
  <si>
    <t>REMOVING MANHOLES</t>
  </si>
  <si>
    <t>20100010C</t>
  </si>
  <si>
    <t>TREE REMOVAL (1 TO 6 UNITS DIAMETER)</t>
  </si>
  <si>
    <t>TREE REMOVAL (6 TO 15 UNITS DIAMETER)</t>
  </si>
  <si>
    <t>TREE REMOVAL (OVER 15 UNITS DIAMETER)</t>
  </si>
  <si>
    <t>ROOT PRUNING</t>
  </si>
  <si>
    <t>208Z0200C</t>
  </si>
  <si>
    <t>TRENCH BACKFILL, WATERMAIN</t>
  </si>
  <si>
    <t>********</t>
  </si>
  <si>
    <t>SUBBASE GRANULAR MATERIAL, TYPE B, 6-INCH</t>
  </si>
  <si>
    <t>LEVELING BINDER (HAND METHOD), N50</t>
  </si>
  <si>
    <t>HOT-MIX ASPHALT SURFACE COURSE, IL-19, MIX "D", N50, 2 INCH</t>
  </si>
  <si>
    <t>PORTLAND CEMENT CONCRETE DRIVEWAY AND ALLEY PAVEMENTS,  8-INCH</t>
  </si>
  <si>
    <t>PORTLAND CEMENT CONCRETE SIDEWALK 5 INCH</t>
  </si>
  <si>
    <t>PORTLAND CEMENT CONCRETE ADA RAMP 5 INCH</t>
  </si>
  <si>
    <t>PORTLAND CEMENT CONCRETE SIDEWALK 8 INCH</t>
  </si>
  <si>
    <t>PORTLAND CEMENT CONCRETE ADA RAMP 8 INCH</t>
  </si>
  <si>
    <t>CURB REMOVAL</t>
  </si>
  <si>
    <t>DRILL AND GROUT TIE BARS, No.5, EPOXY COATED</t>
  </si>
  <si>
    <t xml:space="preserve">SIDEWALK REMOVAL </t>
  </si>
  <si>
    <t>CONCRETE COLLAR</t>
  </si>
  <si>
    <t>550Z0140C</t>
  </si>
  <si>
    <t>STORM SEWER, DUCTILE IRON PIPE, TYPE 2, 24 INCH</t>
  </si>
  <si>
    <t>550Z0144C</t>
  </si>
  <si>
    <t xml:space="preserve">STORM SEWER, DUCTILE IRON PIPE, TYPE 2, 36-INCH </t>
  </si>
  <si>
    <t>550Z0166C</t>
  </si>
  <si>
    <t xml:space="preserve">STORM SEWER, REINFORCED CONCRETE PIPE, TYPE 2, 36-INCH </t>
  </si>
  <si>
    <t>DUCTILE IRON WATER MAIN TEE, 8" X 6"</t>
  </si>
  <si>
    <t>DUCTILE IRON WATER MAIN TEE, 8" X 8"</t>
  </si>
  <si>
    <t>DUCTILE IRON WATER MAIN 6"</t>
  </si>
  <si>
    <t>DUCTILE IRON WATER MAIN FITTINGS 6" 45 DEGREE BEND</t>
  </si>
  <si>
    <t>DUCTILE IRON WATER MAIN FITTINGS 8" 45 DEGREE BEND</t>
  </si>
  <si>
    <t>WATER SERVICE LINE 1"</t>
  </si>
  <si>
    <t>LF</t>
  </si>
  <si>
    <t>FIRE HYDRANTS (SPECIAL - FLUSHING HYDRANT)</t>
  </si>
  <si>
    <t>MANHOLE, 5 FT DIAMETER, TYPE A, FRAME AND CLOSED LID (CITY OF CHICAGO)</t>
  </si>
  <si>
    <t>X0326901</t>
  </si>
  <si>
    <t>TRANSITION SLEEVE, 8"</t>
  </si>
  <si>
    <t>X1200065</t>
  </si>
  <si>
    <t>X5620030</t>
  </si>
  <si>
    <t>WATER SERVICE CONNECTION 1-INCH</t>
  </si>
  <si>
    <t>DUCTILE IRON MJ SLEEVE, 8"</t>
  </si>
  <si>
    <t>RESILIENT WEDGE VALVE 6"</t>
  </si>
  <si>
    <t>RESILIENT WEDGE VALVE 8"</t>
  </si>
  <si>
    <t>TRANSITION SLEEVE, 6"</t>
  </si>
  <si>
    <t>CATCH BASINS, TYPE A, 3'-DIAMETER, TYPE 1 FRAME, CLOSED LID (CITY OF CHICAGO)</t>
  </si>
  <si>
    <t>CATCH BASINS, TYPE A, 4'-DIAMETER, TYPE 1 FRAME, OPEN LID (CITY OF CHICAGO)</t>
  </si>
  <si>
    <t>602Z0110C</t>
  </si>
  <si>
    <t>MANHOLES, TYPE A, 3'-DIAMETER, TYPE 1 FRAME, CLOSED LID (CITY OF CHICAGO)</t>
  </si>
  <si>
    <t>602Z0135C</t>
  </si>
  <si>
    <t>ADDITIONAL MASONRY</t>
  </si>
  <si>
    <t>60234200C</t>
  </si>
  <si>
    <t>INLETS, TYPE A, TYPE 1 FRAME, OPEN LID (CITY OF CHICAGO)</t>
  </si>
  <si>
    <t>60255800C</t>
  </si>
  <si>
    <t xml:space="preserve">	MANHOLES TO BE ADJUSTED WITH NEW TYPE 1 FRAME, CLOSED LID</t>
  </si>
  <si>
    <t>604Z0100C</t>
  </si>
  <si>
    <t>FRAMES</t>
  </si>
  <si>
    <t>604Z0200C</t>
  </si>
  <si>
    <t>LIDS</t>
  </si>
  <si>
    <t>COMBINATION CONCRETE CURB AND GUTTER, TYPE B-V12</t>
  </si>
  <si>
    <t>CONSTRUCTION SIGN</t>
  </si>
  <si>
    <t xml:space="preserve">REGULATED SUBSTANCES MONITORING </t>
  </si>
  <si>
    <t>CAL DAY</t>
  </si>
  <si>
    <t>720Z0810C</t>
  </si>
  <si>
    <t>SIGN PANEL, TYPE 1, RETROREFLECTIVE</t>
  </si>
  <si>
    <t>REMOVE AND SALVAGE SIGN PANEL AND POLE ASSEMBLY</t>
  </si>
  <si>
    <t>THERMOPLASTIC PAVEMENT MARKING, LINE 6 IN</t>
  </si>
  <si>
    <t>THERMOPLASTIC PAVEMENT MARKING, LINE 24 IN</t>
  </si>
  <si>
    <t>******</t>
  </si>
  <si>
    <t>INSTALL CONDUIT INTO EXISTING HELIX FOUNDATION</t>
  </si>
  <si>
    <t>GUARD POST</t>
  </si>
  <si>
    <t>TYPE II TEMPORARY WATER MAIN SUPPORT</t>
  </si>
  <si>
    <t>TYPE III TEMPORARY WATER MAIN SUPPORT</t>
  </si>
  <si>
    <r>
      <t>GRAND TOTAL BASE BID - ALL STREETS (Total of Lines 4, 8</t>
    </r>
    <r>
      <rPr>
        <sz val="16"/>
        <color theme="5" tint="-0.249977111117893"/>
        <rFont val="Arial Narrow"/>
        <family val="2"/>
      </rPr>
      <t xml:space="preserve"> and</t>
    </r>
    <r>
      <rPr>
        <b/>
        <sz val="16"/>
        <color theme="5" tint="-0.249977111117893"/>
        <rFont val="Arial Narrow"/>
        <family val="2"/>
      </rPr>
      <t xml:space="preserve"> 12)</t>
    </r>
  </si>
  <si>
    <r>
      <t xml:space="preserve">Prior to submitting your bid electronically, please do the following:
1.	</t>
    </r>
    <r>
      <rPr>
        <b/>
        <sz val="10"/>
        <color theme="1"/>
        <rFont val="Arial Narrow"/>
        <family val="2"/>
      </rPr>
      <t>Ensure</t>
    </r>
    <r>
      <rPr>
        <sz val="10"/>
        <color theme="1"/>
        <rFont val="Arial Narrow"/>
        <family val="2"/>
      </rPr>
      <t xml:space="preserve"> ALL THREE (3)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dee.taylor@cityofchicago.org and pbc-procurement@cityofchicago.org</t>
    </r>
  </si>
  <si>
    <t>Based on Line 13 (Grand Total Base Bid figure).  Grand Total Award Criteria Figure (Line 14) automatically populates from Award Criteria Figure Worksheet.</t>
  </si>
  <si>
    <t>Grand Total Base Bid</t>
  </si>
  <si>
    <t xml:space="preserve">GrandTotal Award Criteria Figure </t>
  </si>
  <si>
    <t>Equals Total of Lines 4, 8 and 12.  Total Base Bid automatically populates.</t>
  </si>
  <si>
    <t>253T0022C</t>
  </si>
  <si>
    <t>TREE, ORNAMENTAL, 2.5" - 3.0" CALIPER, BALLED AND BURLAPPED (OPEN AREAS)</t>
  </si>
  <si>
    <t>253T0036C</t>
  </si>
  <si>
    <t>TREE, SHADE, 2.0"- 3.0" CALIPER, BALLED AND BURLAPPED (OPEN AREAS)</t>
  </si>
  <si>
    <t>PORTLAND CEMENT CONCRETE BASE COURSE, 9-INCH</t>
  </si>
  <si>
    <t>406Z0700C</t>
  </si>
  <si>
    <t>HOT-MIX ASPHALT SPEED HUMPS</t>
  </si>
  <si>
    <t xml:space="preserve"> 42001100C</t>
  </si>
  <si>
    <t xml:space="preserve">HIGH EARLY STRENGTH PORTLAND CEMENT CONCRETE PAVEMENT 10 INCH </t>
  </si>
  <si>
    <t>442Z0200C</t>
  </si>
  <si>
    <t>550Z0100C</t>
  </si>
  <si>
    <t xml:space="preserve">HOUSE DRAIN, "PRIVATE DRAIN", EXTRA STRENGTH VITRIFIED CLAY PIPE, TYPE 1, 6 INCH </t>
  </si>
  <si>
    <t>550Z0101C</t>
  </si>
  <si>
    <t>HOUSE DRAIN, DUCTILE IRON PIPE, TYPE 1, 6 INCH</t>
  </si>
  <si>
    <t>550Z0133C</t>
  </si>
  <si>
    <t>STORM SEWER, DUCTILE IRON PIPE, TYPE 2, 10 INCH</t>
  </si>
  <si>
    <t>550Z0134C</t>
  </si>
  <si>
    <t>STORM SEWER, DUCTILE IRON PIPE, TYPE 2, 12 INCH</t>
  </si>
  <si>
    <t>550Z0143C</t>
  </si>
  <si>
    <t xml:space="preserve">STORM SEWER, DUCTILE IRON PIPE, TYPE 2, 48-INCH </t>
  </si>
  <si>
    <t>550Z0168C</t>
  </si>
  <si>
    <t xml:space="preserve">STORM SEWER, REINFORCED CONCRETE PIPE, TYPE 2, 42-INCH </t>
  </si>
  <si>
    <t>550Z0170C</t>
  </si>
  <si>
    <t>STORM SEWER, REINFORCED CONCRETE PIPE, TYPE 2, 48 INCH</t>
  </si>
  <si>
    <t>DUCTILE IRON WATER MAIN TEE, 12" X 8"</t>
  </si>
  <si>
    <t>DUCTILE IRON WATER MAIN TEE, 12" x 12"</t>
  </si>
  <si>
    <t>561Z0200C</t>
  </si>
  <si>
    <t>WATER MAIN INSALLED IN OPEN CUT, 8"</t>
  </si>
  <si>
    <t>561Z0210C</t>
  </si>
  <si>
    <t>WATER MAIN INSALLED IN OPEN CUT, 12"</t>
  </si>
  <si>
    <t>56105000C</t>
  </si>
  <si>
    <t>WATER VALVE, 8"</t>
  </si>
  <si>
    <t>56105200C</t>
  </si>
  <si>
    <t>WATER VALVE, 12"</t>
  </si>
  <si>
    <t>DUCTILE IRON WATER MAIN FITTINGS 8" 11.25 DEGREE BEND</t>
  </si>
  <si>
    <t>DUCTILE IRON WATER MAIN FITTINGS 8" 22.5 DEGREE BEND</t>
  </si>
  <si>
    <t>DUCTILE IRON WATER MAIN FITTINGS 12" 45 DEGREE BEND</t>
  </si>
  <si>
    <t>56400500C</t>
  </si>
  <si>
    <t>REMOVE EXISTING FIRE HYDRANT</t>
  </si>
  <si>
    <t>56400600C</t>
  </si>
  <si>
    <t>HYDRANT INSTALLATION</t>
  </si>
  <si>
    <t>565Z0100C</t>
  </si>
  <si>
    <t>REMOVE EXISTING VALVE AND VAULT</t>
  </si>
  <si>
    <t>561Z0602C</t>
  </si>
  <si>
    <t>561Z0603C</t>
  </si>
  <si>
    <t>TRANSITION SLEEVE, 12"</t>
  </si>
  <si>
    <t>WATER MAIN CAP, 6"</t>
  </si>
  <si>
    <t>*****</t>
  </si>
  <si>
    <t>565Z0700C</t>
  </si>
  <si>
    <t>WATER SERVICE SHUT OFF BOX REMOVAL AND REPLACEMENT</t>
  </si>
  <si>
    <t>12" PVC ENCASEMENT</t>
  </si>
  <si>
    <t>X6026632</t>
  </si>
  <si>
    <t>VALVE BOX REMOVAL</t>
  </si>
  <si>
    <t>60200205C</t>
  </si>
  <si>
    <t>CATCH BASINS, TYPE A, 4'-DIAMETER, TYPE 1 FRAME, CLOSED LID (CITY OF CHICAGO)</t>
  </si>
  <si>
    <t>60218400C</t>
  </si>
  <si>
    <t>MANHOLES, TYPE A, 4'-DIAMETER, TYPE 1 FRAME, CLOSED LID (CITY OF CHICAGO)</t>
  </si>
  <si>
    <t>60221100C</t>
  </si>
  <si>
    <t>60250200C</t>
  </si>
  <si>
    <t>CATCH BASINS TO BE ADJUSTED</t>
  </si>
  <si>
    <t>602Z0101C</t>
  </si>
  <si>
    <t>602Z0125C</t>
  </si>
  <si>
    <t>MANHOLES, TYPE C SINGLE-DROP, 3'-DIAMETER, TYPE 1 FRAME, CLOSED LID (CITY OF CHICAGO)</t>
  </si>
  <si>
    <t>TUMBLING BASIN, TYPE A, 4 FT DIAMETER, TYPE 1 FRAME, CLOSE LID (CITY OF CHICAGO)</t>
  </si>
  <si>
    <t>602Z0136C</t>
  </si>
  <si>
    <t>TUMBLING BASIN, TYPE A, 5 FT DIAMETER, TYPE 1 FRAME, CLOSED LID (CITY OF CHICAGO)</t>
  </si>
  <si>
    <t>602Z0140C</t>
  </si>
  <si>
    <t>TUMBLING BASIN, TYPE A, 6 FT DIAMETER, TYPE 1 FRAME, CLOSED LID (CITY OF CHICAGO)</t>
  </si>
  <si>
    <t>602Z0900C</t>
  </si>
  <si>
    <t>VORTEX RESTRICTOR</t>
  </si>
  <si>
    <t>60500040C</t>
  </si>
  <si>
    <t>60500060C</t>
  </si>
  <si>
    <t>CHAIN LINK FENCE, 6</t>
  </si>
  <si>
    <t>664Z0500C</t>
  </si>
  <si>
    <t>REMOVAL, CHAIN LINK FENCE</t>
  </si>
  <si>
    <t>729Z0120C</t>
  </si>
  <si>
    <t>78000600</t>
  </si>
  <si>
    <t>THERMOPLASTIC PAVEMENT MARKING, LINE 12 IN</t>
  </si>
  <si>
    <t xml:space="preserve">FOOT   </t>
  </si>
  <si>
    <t>799Z0200C</t>
  </si>
  <si>
    <t xml:space="preserve">DETOUR AND ROAD CLOSURE </t>
  </si>
  <si>
    <t>ALLOWANCE</t>
  </si>
  <si>
    <t>810Z0270C</t>
  </si>
  <si>
    <t>CONDUIT IN TRENCH, PVC (SCHEDULE 80), 3" DIA.</t>
  </si>
  <si>
    <t>810Z0300C</t>
  </si>
  <si>
    <t>TRENCH AND BACKFILL WITH SCREENINGS</t>
  </si>
  <si>
    <t>810Z0400C</t>
  </si>
  <si>
    <t>INTERCEPT EXISTING CONDUIT</t>
  </si>
  <si>
    <t>814Z0400C</t>
  </si>
  <si>
    <t>CLEAN EXISTING CITY MANHOLE OR HANDHOLE</t>
  </si>
  <si>
    <t>814Z0500C</t>
  </si>
  <si>
    <t>DRILL EXISTING ELECTRIC HANDHOLE OR MANHOLE</t>
  </si>
  <si>
    <t>83000028C</t>
  </si>
  <si>
    <t>LIGHT POLE, ALUMINUM, DAVIT, 18 FT. M.H., 12 FT DAVIT ARM</t>
  </si>
  <si>
    <t>RELOCATE POLE COMPLETE</t>
  </si>
  <si>
    <t>999X1000C</t>
  </si>
  <si>
    <t>CATCH BASINS TO BE LINED</t>
  </si>
  <si>
    <t>999X0700C</t>
  </si>
  <si>
    <t>RAILROAD PROTECTIVE LIABILITY INSURANCE</t>
  </si>
  <si>
    <t>Base Work Only automatically poulates from each Schedule of Prices Worksheet (Line 152)</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</si>
  <si>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dee.taylor@cityofchicago.org and pbc-procurment@cityofchicago.org.  </t>
    </r>
  </si>
  <si>
    <t>C1624</t>
  </si>
  <si>
    <t>W. 89th St.</t>
  </si>
  <si>
    <t>W. 89th Street</t>
  </si>
  <si>
    <t xml:space="preserve">S. Central Park Ave. </t>
  </si>
  <si>
    <t>S. Central Park Avenue</t>
  </si>
  <si>
    <t>S. Holland Rd.</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</si>
  <si>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89th St. (from S. Princeton Ave. to S. Holland Rd.)
 CDOT PROJECT NO.:</t>
    </r>
    <r>
      <rPr>
        <b/>
        <sz val="10"/>
        <color theme="1"/>
        <rFont val="Arial Narrow"/>
        <family val="2"/>
      </rPr>
      <t xml:space="preserve"> B-5-275</t>
    </r>
    <r>
      <rPr>
        <b/>
        <sz val="10"/>
        <rFont val="Arial Narrow"/>
        <family val="2"/>
      </rPr>
      <t xml:space="preserve"> PBC PROJECT NO.: 22811
PBC CONTRACT: C1624</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</si>
  <si>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22811/B-5-275 -  W. 89th St.</t>
  </si>
  <si>
    <t>W. 89th St./ S. Central Park Ave. / S. Holland Rd.</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</si>
  <si>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Central Park Ave. (from W. 73rd St. to W. 71st St.)
 CDOT PROJECT NO.:</t>
    </r>
    <r>
      <rPr>
        <b/>
        <sz val="10"/>
        <color rgb="FFFF0000"/>
        <rFont val="Arial Narrow"/>
        <family val="2"/>
      </rPr>
      <t xml:space="preserve"> </t>
    </r>
    <r>
      <rPr>
        <b/>
        <sz val="10"/>
        <color theme="1"/>
        <rFont val="Arial Narrow"/>
        <family val="2"/>
      </rPr>
      <t>B-5-273</t>
    </r>
    <r>
      <rPr>
        <b/>
        <sz val="10"/>
        <rFont val="Arial Narrow"/>
        <family val="2"/>
      </rPr>
      <t xml:space="preserve"> PBC PROJECT NO.: 22811
PBC CONTRACT: C1624</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</si>
  <si>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22811/B-5-273 -  S. Central Park Ave.</t>
  </si>
  <si>
    <t>TOTAL FOR 22811/B-5-274 -  S. Holland Rd.</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</si>
  <si>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Holland Rd. (from W. 89th St. to South Princeton Ave.) 
 CDOT PROJECT NO.:</t>
    </r>
    <r>
      <rPr>
        <b/>
        <sz val="10"/>
        <color theme="1"/>
        <rFont val="Arial Narrow"/>
        <family val="2"/>
      </rPr>
      <t xml:space="preserve"> B-5-274</t>
    </r>
    <r>
      <rPr>
        <b/>
        <sz val="10"/>
        <rFont val="Arial Narrow"/>
        <family val="2"/>
      </rPr>
      <t xml:space="preserve"> PBC PROJECT NO.: 22811
PBC CONTRACT: C1624</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</si>
  <si>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99X0700C</t>
  </si>
  <si>
    <r>
      <t>Bidders MUST use the Excel File available to bidders from the Aloha Print Group Planroom</t>
    </r>
    <r>
      <rPr>
        <b/>
        <sz val="12"/>
        <rFont val="Arial Narrow"/>
        <family val="2"/>
      </rPr>
      <t xml:space="preserve"> (https://www.alohaprintgroup.com/planroomc1624)</t>
    </r>
    <r>
      <rPr>
        <b/>
        <sz val="12"/>
        <color rgb="FFFF0000"/>
        <rFont val="Arial Narrow"/>
        <family val="2"/>
      </rPr>
      <t xml:space="preserve"> </t>
    </r>
    <r>
      <rPr>
        <b/>
        <sz val="12"/>
        <color theme="1" tint="0.34998626667073579"/>
        <rFont val="Arial Narrow"/>
        <family val="2"/>
      </rPr>
      <t>or the
PBC Website (https://www.pbcchicago.com/) to ensure accurate calculations for the Total Base Bid and Total Award Criteria.
Please follow instructions on the Bid Form (below) for Electronic Submission.</t>
    </r>
  </si>
  <si>
    <t>W. 89th St./S. Central Park Ave./S. Holland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</si>
</sst>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3"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b/>
      <sz val="10"/>
      <color rgb="FFFF0000"/>
      <name val="Arial Narrow"/>
      <family val="2"/>
    </font>
    <font>
      <sz val="16"/>
      <color theme="5" tint="-0.249977111117893"/>
      <name val="Arial Narrow"/>
      <family val="2"/>
    </font>
    <font>
      <sz val="18"/>
      <color theme="9" tint="-0.499984740745262"/>
      <name val="Arial Narrow"/>
      <family val="2"/>
    </font>
    <font>
      <sz val="18"/>
      <color theme="8" tint="-0.499984740745262"/>
      <name val="Arial Narrow"/>
      <family val="2"/>
    </font>
    <font>
      <sz val="20"/>
      <color theme="8" tint="-0.499984740745262"/>
      <name val="Arial Narrow"/>
      <family val="2"/>
    </font>
    <font>
      <b/>
      <sz val="12"/>
      <color rgb="FFFF0000"/>
      <name val="Arial Narrow"/>
      <family val="2"/>
    </font>
    <font>
      <b/>
      <sz val="12"/>
      <name val="Arial Narrow"/>
      <family val="2"/>
    </font>
    <font>
      <sz val="10"/>
      <color rgb="FF000000"/>
      <name val="Arial Narrow"/>
      <family val="2"/>
    </font>
  </fonts>
  <fills count="28">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9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theme="7" tint="-0.499984740745262"/>
      </bottom>
      <diagonal/>
    </border>
    <border>
      <left/>
      <right style="thin">
        <color auto="1"/>
      </right>
      <top style="thin">
        <color auto="1"/>
      </top>
      <bottom style="thin">
        <color auto="1"/>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56">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8" xfId="0" applyFont="1" applyBorder="1" applyAlignment="1">
      <alignment vertical="top" wrapText="1"/>
    </xf>
    <xf numFmtId="0" fontId="28" fillId="0" borderId="19"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9" fillId="2" borderId="24" xfId="0" applyFont="1" applyFill="1" applyBorder="1" applyAlignment="1">
      <alignment horizontal="left" wrapText="1"/>
    </xf>
    <xf numFmtId="0" fontId="39" fillId="2" borderId="25" xfId="0" applyFont="1" applyFill="1" applyBorder="1" applyAlignment="1">
      <alignment horizontal="left" wrapText="1"/>
    </xf>
    <xf numFmtId="0" fontId="39" fillId="2" borderId="25" xfId="0" applyFont="1" applyFill="1" applyBorder="1" applyAlignment="1">
      <alignment horizontal="center" wrapText="1"/>
    </xf>
    <xf numFmtId="164" fontId="39" fillId="2" borderId="25" xfId="0" applyNumberFormat="1" applyFont="1" applyFill="1" applyBorder="1" applyAlignment="1">
      <alignment horizontal="center" wrapText="1"/>
    </xf>
    <xf numFmtId="164" fontId="39" fillId="2" borderId="26" xfId="0" applyNumberFormat="1" applyFont="1" applyFill="1" applyBorder="1" applyAlignment="1">
      <alignment horizontal="center" wrapText="1"/>
    </xf>
    <xf numFmtId="44" fontId="40" fillId="0" borderId="28" xfId="0" applyNumberFormat="1" applyFont="1" applyBorder="1" applyAlignment="1">
      <alignment horizontal="center" vertical="center"/>
    </xf>
    <xf numFmtId="0" fontId="39" fillId="3" borderId="29" xfId="0" applyFont="1" applyFill="1" applyBorder="1" applyAlignment="1">
      <alignment horizontal="left" wrapText="1"/>
    </xf>
    <xf numFmtId="0" fontId="39" fillId="3" borderId="30" xfId="0" applyFont="1" applyFill="1" applyBorder="1" applyAlignment="1">
      <alignment horizontal="left" wrapText="1"/>
    </xf>
    <xf numFmtId="0" fontId="39" fillId="3" borderId="30" xfId="0" applyFont="1" applyFill="1" applyBorder="1" applyAlignment="1">
      <alignment horizontal="center" wrapText="1"/>
    </xf>
    <xf numFmtId="164" fontId="39" fillId="3" borderId="30" xfId="0" applyNumberFormat="1" applyFont="1" applyFill="1" applyBorder="1" applyAlignment="1">
      <alignment horizont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44" fontId="41" fillId="0" borderId="33" xfId="0" applyNumberFormat="1" applyFont="1" applyBorder="1" applyAlignment="1">
      <alignment horizontal="center" vertical="center"/>
    </xf>
    <xf numFmtId="44" fontId="21" fillId="0" borderId="35" xfId="0" applyNumberFormat="1" applyFont="1" applyBorder="1" applyAlignment="1">
      <alignment horizontal="center" vertical="center"/>
    </xf>
    <xf numFmtId="0" fontId="39" fillId="7" borderId="36" xfId="0" applyFont="1" applyFill="1" applyBorder="1" applyAlignment="1">
      <alignment horizontal="left" wrapText="1"/>
    </xf>
    <xf numFmtId="0" fontId="39" fillId="7" borderId="37" xfId="0" applyFont="1" applyFill="1" applyBorder="1" applyAlignment="1">
      <alignment horizontal="left" wrapText="1"/>
    </xf>
    <xf numFmtId="0" fontId="39" fillId="7" borderId="37" xfId="0" applyFont="1" applyFill="1" applyBorder="1" applyAlignment="1">
      <alignment horizontal="center" wrapText="1"/>
    </xf>
    <xf numFmtId="164" fontId="39" fillId="7" borderId="37" xfId="0" applyNumberFormat="1" applyFont="1" applyFill="1" applyBorder="1" applyAlignment="1">
      <alignment horizontal="center" wrapText="1"/>
    </xf>
    <xf numFmtId="164" fontId="39" fillId="7" borderId="38" xfId="0" applyNumberFormat="1" applyFont="1" applyFill="1" applyBorder="1" applyAlignment="1">
      <alignment horizontal="center" wrapText="1"/>
    </xf>
    <xf numFmtId="0" fontId="34" fillId="10" borderId="40" xfId="0" applyFont="1" applyFill="1" applyBorder="1" applyAlignment="1">
      <alignment vertical="center" wrapText="1"/>
    </xf>
    <xf numFmtId="0" fontId="35" fillId="10" borderId="41" xfId="0" applyFont="1" applyFill="1" applyBorder="1" applyAlignment="1">
      <alignment vertical="center" wrapText="1"/>
    </xf>
    <xf numFmtId="0" fontId="35" fillId="10" borderId="43" xfId="0" applyFont="1" applyFill="1" applyBorder="1" applyAlignment="1">
      <alignment vertical="center" wrapText="1"/>
    </xf>
    <xf numFmtId="0" fontId="36" fillId="10" borderId="44" xfId="0" applyFont="1" applyFill="1" applyBorder="1"/>
    <xf numFmtId="0" fontId="2" fillId="2" borderId="49" xfId="0" applyFont="1" applyFill="1" applyBorder="1" applyAlignment="1">
      <alignment horizontal="center" wrapText="1"/>
    </xf>
    <xf numFmtId="0" fontId="6" fillId="4" borderId="43" xfId="0" applyFont="1" applyFill="1" applyBorder="1"/>
    <xf numFmtId="44" fontId="6" fillId="14" borderId="52" xfId="0" applyNumberFormat="1" applyFont="1" applyFill="1" applyBorder="1" applyAlignment="1">
      <alignment vertical="center"/>
    </xf>
    <xf numFmtId="44" fontId="6" fillId="16" borderId="52" xfId="0" applyNumberFormat="1" applyFont="1" applyFill="1" applyBorder="1" applyAlignment="1">
      <alignment vertical="center"/>
    </xf>
    <xf numFmtId="44" fontId="7" fillId="5" borderId="53" xfId="0" applyNumberFormat="1" applyFont="1" applyFill="1" applyBorder="1" applyAlignment="1">
      <alignment vertical="center"/>
    </xf>
    <xf numFmtId="44" fontId="5" fillId="5" borderId="43" xfId="0" applyNumberFormat="1" applyFont="1" applyFill="1" applyBorder="1"/>
    <xf numFmtId="0" fontId="2" fillId="3" borderId="49" xfId="0" applyFont="1" applyFill="1" applyBorder="1" applyAlignment="1">
      <alignment horizontal="center" wrapText="1"/>
    </xf>
    <xf numFmtId="0" fontId="6" fillId="6" borderId="43" xfId="0" applyFont="1" applyFill="1" applyBorder="1"/>
    <xf numFmtId="44" fontId="4" fillId="8" borderId="43" xfId="0" applyNumberFormat="1" applyFont="1" applyFill="1" applyBorder="1"/>
    <xf numFmtId="0" fontId="2" fillId="7" borderId="49" xfId="0" applyFont="1" applyFill="1" applyBorder="1" applyAlignment="1">
      <alignment horizontal="center" wrapText="1"/>
    </xf>
    <xf numFmtId="0" fontId="6" fillId="19" borderId="43" xfId="0" applyFont="1" applyFill="1" applyBorder="1"/>
    <xf numFmtId="44" fontId="31" fillId="20" borderId="56" xfId="0" applyNumberFormat="1" applyFont="1" applyFill="1" applyBorder="1" applyAlignment="1">
      <alignment vertical="center"/>
    </xf>
    <xf numFmtId="44" fontId="4" fillId="20" borderId="43" xfId="0" applyNumberFormat="1" applyFont="1" applyFill="1" applyBorder="1"/>
    <xf numFmtId="0" fontId="11" fillId="0" borderId="50" xfId="0" applyFont="1" applyBorder="1" applyAlignment="1">
      <alignment vertical="center" textRotation="90"/>
    </xf>
    <xf numFmtId="0" fontId="2" fillId="21" borderId="49" xfId="0" applyFont="1" applyFill="1" applyBorder="1" applyAlignment="1">
      <alignment horizontal="center" vertical="center" wrapText="1"/>
    </xf>
    <xf numFmtId="44" fontId="24" fillId="23" borderId="51" xfId="0" applyNumberFormat="1" applyFont="1" applyFill="1" applyBorder="1"/>
    <xf numFmtId="0" fontId="11" fillId="0" borderId="54" xfId="0" applyFont="1" applyBorder="1" applyAlignment="1">
      <alignment vertical="center" textRotation="90"/>
    </xf>
    <xf numFmtId="44" fontId="24" fillId="24" borderId="45" xfId="0" applyNumberFormat="1" applyFont="1" applyFill="1" applyBorder="1"/>
    <xf numFmtId="0" fontId="1" fillId="0" borderId="42" xfId="0" applyFont="1" applyBorder="1" applyAlignment="1">
      <alignment horizontal="right" wrapText="1"/>
    </xf>
    <xf numFmtId="0" fontId="1" fillId="0" borderId="44" xfId="0" applyFont="1" applyBorder="1"/>
    <xf numFmtId="0" fontId="1" fillId="0" borderId="59" xfId="0" applyFont="1" applyBorder="1" applyAlignment="1">
      <alignment horizontal="right" wrapText="1"/>
    </xf>
    <xf numFmtId="0" fontId="28" fillId="9" borderId="60" xfId="0" applyFont="1" applyFill="1" applyBorder="1" applyAlignment="1">
      <alignment horizontal="center" vertical="top" wrapText="1"/>
    </xf>
    <xf numFmtId="0" fontId="28" fillId="14" borderId="62" xfId="0" applyFont="1" applyFill="1" applyBorder="1" applyAlignment="1">
      <alignment horizontal="center" vertical="top" wrapText="1"/>
    </xf>
    <xf numFmtId="0" fontId="28" fillId="16" borderId="62" xfId="0" applyFont="1" applyFill="1" applyBorder="1" applyAlignment="1">
      <alignment horizontal="center" vertical="top" wrapText="1"/>
    </xf>
    <xf numFmtId="0" fontId="29" fillId="23" borderId="62" xfId="0" applyFont="1" applyFill="1" applyBorder="1" applyAlignment="1">
      <alignment horizontal="center" vertical="top" wrapText="1"/>
    </xf>
    <xf numFmtId="0" fontId="29" fillId="24" borderId="63" xfId="0" applyFont="1" applyFill="1" applyBorder="1" applyAlignment="1">
      <alignment horizontal="center" vertical="top" wrapText="1"/>
    </xf>
    <xf numFmtId="0" fontId="28" fillId="0" borderId="64" xfId="0" applyFont="1" applyBorder="1" applyAlignment="1">
      <alignment vertical="top" wrapText="1"/>
    </xf>
    <xf numFmtId="0" fontId="16" fillId="10" borderId="68" xfId="0" applyFont="1" applyFill="1" applyBorder="1" applyAlignment="1">
      <alignment horizontal="left" wrapText="1"/>
    </xf>
    <xf numFmtId="0" fontId="44" fillId="10" borderId="69" xfId="0" applyFont="1" applyFill="1" applyBorder="1" applyAlignment="1">
      <alignment vertical="top" wrapText="1"/>
    </xf>
    <xf numFmtId="0" fontId="34" fillId="10" borderId="70" xfId="0" applyFont="1" applyFill="1" applyBorder="1" applyAlignment="1">
      <alignment vertical="top" wrapText="1"/>
    </xf>
    <xf numFmtId="0" fontId="34" fillId="10" borderId="70" xfId="0" applyFont="1" applyFill="1" applyBorder="1" applyAlignment="1">
      <alignment vertical="center" wrapText="1"/>
    </xf>
    <xf numFmtId="0" fontId="34" fillId="10" borderId="70" xfId="0" quotePrefix="1" applyFont="1" applyFill="1" applyBorder="1" applyAlignment="1">
      <alignment vertical="center" wrapText="1"/>
    </xf>
    <xf numFmtId="0" fontId="0" fillId="0" borderId="69" xfId="0" applyBorder="1"/>
    <xf numFmtId="0" fontId="15" fillId="7" borderId="71" xfId="0" applyFont="1" applyFill="1" applyBorder="1" applyAlignment="1">
      <alignment horizontal="center" vertical="center" wrapText="1"/>
    </xf>
    <xf numFmtId="44" fontId="16" fillId="13" borderId="72" xfId="0" applyNumberFormat="1" applyFont="1" applyFill="1" applyBorder="1" applyAlignment="1">
      <alignment horizontal="center" wrapText="1"/>
    </xf>
    <xf numFmtId="0" fontId="18" fillId="7" borderId="70" xfId="0" applyFont="1" applyFill="1" applyBorder="1" applyAlignment="1">
      <alignment horizontal="center"/>
    </xf>
    <xf numFmtId="0" fontId="2" fillId="23" borderId="69" xfId="0" applyFont="1" applyFill="1" applyBorder="1"/>
    <xf numFmtId="0" fontId="2" fillId="23" borderId="0" xfId="0" applyFont="1" applyFill="1"/>
    <xf numFmtId="164" fontId="2" fillId="23" borderId="72" xfId="0" applyNumberFormat="1" applyFont="1" applyFill="1" applyBorder="1"/>
    <xf numFmtId="0" fontId="1" fillId="0" borderId="69" xfId="0" applyFont="1" applyBorder="1"/>
    <xf numFmtId="2" fontId="1" fillId="10" borderId="72" xfId="2" applyNumberFormat="1" applyFont="1" applyFill="1" applyBorder="1" applyProtection="1">
      <protection locked="0"/>
    </xf>
    <xf numFmtId="164" fontId="1" fillId="0" borderId="72" xfId="0" applyNumberFormat="1" applyFont="1" applyBorder="1"/>
    <xf numFmtId="0" fontId="1" fillId="8" borderId="69" xfId="0" applyFont="1" applyFill="1" applyBorder="1"/>
    <xf numFmtId="0" fontId="1" fillId="8" borderId="0" xfId="0" applyFont="1" applyFill="1"/>
    <xf numFmtId="0" fontId="1" fillId="8" borderId="72" xfId="0" applyFont="1" applyFill="1" applyBorder="1"/>
    <xf numFmtId="0" fontId="0" fillId="14" borderId="69" xfId="0" applyFill="1" applyBorder="1"/>
    <xf numFmtId="0" fontId="0" fillId="14" borderId="0" xfId="0" applyFill="1"/>
    <xf numFmtId="164" fontId="1" fillId="8" borderId="72" xfId="0" applyNumberFormat="1" applyFont="1" applyFill="1" applyBorder="1"/>
    <xf numFmtId="44" fontId="21" fillId="15" borderId="74" xfId="0" applyNumberFormat="1" applyFont="1" applyFill="1" applyBorder="1"/>
    <xf numFmtId="0" fontId="1" fillId="0" borderId="76" xfId="0" applyFont="1" applyBorder="1" applyAlignment="1">
      <alignment horizontal="right"/>
    </xf>
    <xf numFmtId="0" fontId="1" fillId="0" borderId="69" xfId="0" applyFont="1" applyBorder="1" applyAlignment="1">
      <alignment horizontal="right"/>
    </xf>
    <xf numFmtId="0" fontId="23" fillId="26" borderId="76" xfId="0" applyFont="1" applyFill="1" applyBorder="1" applyAlignment="1">
      <alignment horizontal="left"/>
    </xf>
    <xf numFmtId="0" fontId="14" fillId="26" borderId="79" xfId="0" applyFont="1" applyFill="1" applyBorder="1"/>
    <xf numFmtId="0" fontId="1" fillId="10" borderId="69" xfId="0" applyFont="1" applyFill="1" applyBorder="1" applyAlignment="1">
      <alignment horizontal="left"/>
    </xf>
    <xf numFmtId="0" fontId="1" fillId="10" borderId="0" xfId="0" applyFont="1" applyFill="1" applyAlignment="1">
      <alignment horizontal="left"/>
    </xf>
    <xf numFmtId="0" fontId="0" fillId="10" borderId="70" xfId="0" applyFill="1" applyBorder="1"/>
    <xf numFmtId="0" fontId="1" fillId="12" borderId="69" xfId="0" applyFont="1" applyFill="1" applyBorder="1" applyAlignment="1">
      <alignment horizontal="left"/>
    </xf>
    <xf numFmtId="0" fontId="1" fillId="12" borderId="0" xfId="0" applyFont="1" applyFill="1" applyAlignment="1">
      <alignment horizontal="left"/>
    </xf>
    <xf numFmtId="0" fontId="0" fillId="12" borderId="70" xfId="0" applyFill="1" applyBorder="1"/>
    <xf numFmtId="0" fontId="23" fillId="27" borderId="80" xfId="0" applyFont="1" applyFill="1" applyBorder="1"/>
    <xf numFmtId="0" fontId="23" fillId="27" borderId="81" xfId="0" applyFont="1" applyFill="1" applyBorder="1"/>
    <xf numFmtId="0" fontId="14" fillId="27" borderId="82" xfId="0" applyFont="1" applyFill="1" applyBorder="1"/>
    <xf numFmtId="0" fontId="16" fillId="10" borderId="67" xfId="0" applyFont="1" applyFill="1" applyBorder="1" applyAlignment="1">
      <alignment vertical="top" wrapText="1"/>
    </xf>
    <xf numFmtId="0" fontId="44" fillId="10" borderId="69" xfId="0" applyFont="1" applyFill="1" applyBorder="1" applyAlignment="1">
      <alignment vertical="top"/>
    </xf>
    <xf numFmtId="44" fontId="6" fillId="14" borderId="52" xfId="0" applyNumberFormat="1" applyFont="1" applyFill="1" applyBorder="1"/>
    <xf numFmtId="44" fontId="6" fillId="16" borderId="52" xfId="0" applyNumberFormat="1" applyFont="1" applyFill="1" applyBorder="1"/>
    <xf numFmtId="44" fontId="8" fillId="8" borderId="56" xfId="0" applyNumberFormat="1" applyFont="1" applyFill="1" applyBorder="1"/>
    <xf numFmtId="44" fontId="9" fillId="9" borderId="51" xfId="0" applyNumberFormat="1" applyFont="1" applyFill="1" applyBorder="1" applyAlignment="1">
      <alignment vertical="center"/>
    </xf>
    <xf numFmtId="44" fontId="9" fillId="9" borderId="51" xfId="0" applyNumberFormat="1" applyFont="1" applyFill="1" applyBorder="1"/>
    <xf numFmtId="0" fontId="44" fillId="10" borderId="0" xfId="0" applyFont="1" applyFill="1" applyAlignment="1">
      <alignment vertical="center" wrapText="1"/>
    </xf>
    <xf numFmtId="0" fontId="44" fillId="10" borderId="40" xfId="0" applyFont="1" applyFill="1" applyBorder="1" applyAlignment="1">
      <alignment vertical="center" wrapText="1"/>
    </xf>
    <xf numFmtId="0" fontId="19" fillId="2" borderId="85" xfId="4" applyFont="1" applyFill="1" applyBorder="1" applyAlignment="1">
      <alignment horizontal="center" vertical="center"/>
    </xf>
    <xf numFmtId="0" fontId="19" fillId="3" borderId="83" xfId="4" applyFont="1" applyFill="1" applyBorder="1" applyAlignment="1">
      <alignment horizontal="center" vertical="center"/>
    </xf>
    <xf numFmtId="0" fontId="34" fillId="10" borderId="0" xfId="0" quotePrefix="1" applyFont="1" applyFill="1" applyAlignment="1">
      <alignment horizontal="left" vertical="center" wrapText="1"/>
    </xf>
    <xf numFmtId="0" fontId="44" fillId="10" borderId="0" xfId="0" quotePrefix="1" applyFont="1" applyFill="1" applyAlignment="1">
      <alignment horizontal="left" vertical="center" wrapText="1"/>
    </xf>
    <xf numFmtId="0" fontId="19" fillId="7" borderId="83" xfId="4" applyFont="1" applyFill="1" applyBorder="1" applyAlignment="1">
      <alignment horizontal="center" vertical="center"/>
    </xf>
    <xf numFmtId="44" fontId="39" fillId="3" borderId="31" xfId="0" applyNumberFormat="1" applyFont="1" applyFill="1" applyBorder="1" applyAlignment="1">
      <alignment horizontal="center" wrapText="1"/>
    </xf>
    <xf numFmtId="44" fontId="1" fillId="0" borderId="0" xfId="0" applyNumberFormat="1" applyFont="1" applyAlignment="1">
      <alignment horizontal="center" vertical="center"/>
    </xf>
    <xf numFmtId="44" fontId="0" fillId="0" borderId="0" xfId="0" applyNumberFormat="1" applyAlignment="1">
      <alignment horizontal="center" vertical="center"/>
    </xf>
    <xf numFmtId="0" fontId="48" fillId="0" borderId="55"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34" fillId="10" borderId="39" xfId="0" applyFont="1" applyFill="1" applyBorder="1" applyAlignment="1">
      <alignment horizontal="left" vertical="top" wrapText="1"/>
    </xf>
    <xf numFmtId="0" fontId="34" fillId="10" borderId="40" xfId="0" applyFont="1" applyFill="1" applyBorder="1" applyAlignment="1">
      <alignment horizontal="left" vertical="top" wrapText="1"/>
    </xf>
    <xf numFmtId="0" fontId="34" fillId="10" borderId="42" xfId="0" applyFont="1" applyFill="1" applyBorder="1" applyAlignment="1">
      <alignment horizontal="left" vertical="center"/>
    </xf>
    <xf numFmtId="0" fontId="34" fillId="10" borderId="0" xfId="0" applyFont="1" applyFill="1" applyAlignment="1">
      <alignment horizontal="left" vertical="center"/>
    </xf>
    <xf numFmtId="0" fontId="34" fillId="10" borderId="42"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45" xfId="0" applyFont="1" applyFill="1" applyBorder="1" applyAlignment="1" applyProtection="1">
      <alignment horizontal="center"/>
      <protection locked="0"/>
    </xf>
    <xf numFmtId="0" fontId="18" fillId="25" borderId="46"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7" xfId="0" applyFont="1" applyFill="1" applyBorder="1" applyAlignment="1">
      <alignment horizontal="center" vertical="center"/>
    </xf>
    <xf numFmtId="0" fontId="37" fillId="10" borderId="46" xfId="0" applyFont="1" applyFill="1" applyBorder="1" applyAlignment="1">
      <alignment horizontal="center" wrapText="1"/>
    </xf>
    <xf numFmtId="0" fontId="37" fillId="10" borderId="7" xfId="0" applyFont="1" applyFill="1" applyBorder="1" applyAlignment="1">
      <alignment horizontal="center" wrapText="1"/>
    </xf>
    <xf numFmtId="0" fontId="37" fillId="10" borderId="47" xfId="0" applyFont="1" applyFill="1" applyBorder="1" applyAlignment="1">
      <alignment horizontal="center" wrapText="1"/>
    </xf>
    <xf numFmtId="0" fontId="34" fillId="10" borderId="42"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7" fillId="0" borderId="48" xfId="0" applyFont="1" applyBorder="1" applyAlignment="1">
      <alignment horizontal="center" vertical="center" textRotation="90" wrapText="1"/>
    </xf>
    <xf numFmtId="0" fontId="47" fillId="0" borderId="50" xfId="0" applyFont="1" applyBorder="1" applyAlignment="1">
      <alignment horizontal="center" vertical="center" textRotation="90"/>
    </xf>
    <xf numFmtId="0" fontId="47" fillId="0" borderId="54" xfId="0" applyFont="1" applyBorder="1" applyAlignment="1">
      <alignment horizontal="center" vertical="center" textRotation="90"/>
    </xf>
    <xf numFmtId="0" fontId="49" fillId="0" borderId="55" xfId="0" applyFont="1" applyBorder="1" applyAlignment="1">
      <alignment horizontal="center" vertical="center" textRotation="90" wrapText="1"/>
    </xf>
    <xf numFmtId="0" fontId="3" fillId="9" borderId="46" xfId="0" applyFont="1" applyFill="1" applyBorder="1" applyAlignment="1">
      <alignment horizontal="center" wrapText="1"/>
    </xf>
    <xf numFmtId="0" fontId="3" fillId="9" borderId="7" xfId="0" applyFont="1" applyFill="1" applyBorder="1" applyAlignment="1">
      <alignment horizontal="center" wrapText="1"/>
    </xf>
    <xf numFmtId="0" fontId="3" fillId="9" borderId="47" xfId="0" applyFont="1" applyFill="1" applyBorder="1" applyAlignment="1">
      <alignment horizontal="center" wrapText="1"/>
    </xf>
    <xf numFmtId="0" fontId="42" fillId="0" borderId="15" xfId="0" applyFont="1" applyBorder="1" applyAlignment="1" applyProtection="1">
      <alignment horizontal="center"/>
      <protection locked="0"/>
    </xf>
    <xf numFmtId="0" fontId="42" fillId="0" borderId="57" xfId="0" applyFont="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14" fontId="42" fillId="0" borderId="16" xfId="0" applyNumberFormat="1"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8"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3" fillId="9" borderId="4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28" fillId="0" borderId="20" xfId="0" applyFont="1" applyBorder="1" applyAlignment="1">
      <alignment horizontal="left" vertical="top" wrapText="1"/>
    </xf>
    <xf numFmtId="0" fontId="28" fillId="0" borderId="58" xfId="0" applyFont="1" applyBorder="1" applyAlignment="1">
      <alignment horizontal="left" vertical="top" wrapText="1"/>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26" fillId="0" borderId="44" xfId="0" applyFont="1" applyBorder="1" applyAlignment="1">
      <alignment horizontal="left" vertical="top" wrapText="1"/>
    </xf>
    <xf numFmtId="0" fontId="26" fillId="0" borderId="5" xfId="0" applyFont="1" applyBorder="1" applyAlignment="1">
      <alignment horizontal="left" vertical="top" wrapText="1"/>
    </xf>
    <xf numFmtId="0" fontId="26" fillId="0" borderId="45" xfId="0" applyFont="1" applyBorder="1" applyAlignment="1">
      <alignment horizontal="left" vertical="top" wrapText="1"/>
    </xf>
    <xf numFmtId="0" fontId="28" fillId="0" borderId="18" xfId="0" applyFont="1" applyBorder="1" applyAlignment="1">
      <alignment horizontal="left" vertical="top" wrapText="1"/>
    </xf>
    <xf numFmtId="0" fontId="28" fillId="0" borderId="61" xfId="0" applyFont="1" applyBorder="1" applyAlignment="1">
      <alignment horizontal="left" vertical="top" wrapText="1"/>
    </xf>
    <xf numFmtId="0" fontId="3" fillId="9" borderId="73" xfId="0" applyFont="1" applyFill="1" applyBorder="1" applyAlignment="1">
      <alignment horizontal="center" vertical="center" wrapText="1"/>
    </xf>
    <xf numFmtId="0" fontId="3" fillId="9" borderId="75" xfId="0" applyFont="1" applyFill="1" applyBorder="1" applyAlignment="1">
      <alignment horizontal="center" vertical="center" wrapText="1"/>
    </xf>
    <xf numFmtId="0" fontId="22" fillId="0" borderId="73" xfId="0" applyFont="1" applyBorder="1" applyAlignment="1">
      <alignment horizontal="left" vertical="center" wrapText="1"/>
    </xf>
    <xf numFmtId="0" fontId="22" fillId="0" borderId="7" xfId="0" applyFont="1" applyBorder="1" applyAlignment="1">
      <alignment horizontal="left" vertical="center" wrapText="1"/>
    </xf>
    <xf numFmtId="0" fontId="22" fillId="0" borderId="75" xfId="0" applyFont="1" applyBorder="1" applyAlignment="1">
      <alignment horizontal="left" vertical="center" wrapText="1"/>
    </xf>
    <xf numFmtId="0" fontId="0" fillId="0" borderId="69" xfId="0" applyBorder="1" applyAlignment="1">
      <alignment horizontal="center"/>
    </xf>
    <xf numFmtId="0" fontId="0" fillId="0" borderId="0" xfId="0" applyAlignment="1">
      <alignment horizontal="center"/>
    </xf>
    <xf numFmtId="0" fontId="0" fillId="0" borderId="70" xfId="0" applyBorder="1" applyAlignment="1">
      <alignment horizontal="center"/>
    </xf>
    <xf numFmtId="0" fontId="17" fillId="11" borderId="69" xfId="0" applyFont="1" applyFill="1" applyBorder="1" applyAlignment="1">
      <alignment horizontal="center" wrapText="1"/>
    </xf>
    <xf numFmtId="0" fontId="17" fillId="11" borderId="0" xfId="0" applyFont="1" applyFill="1" applyAlignment="1">
      <alignment horizontal="center" wrapText="1"/>
    </xf>
    <xf numFmtId="0" fontId="17" fillId="11" borderId="70" xfId="0" applyFont="1" applyFill="1" applyBorder="1" applyAlignment="1">
      <alignment horizontal="center" wrapText="1"/>
    </xf>
    <xf numFmtId="0" fontId="21" fillId="15" borderId="73"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7"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8" xfId="0" applyFont="1" applyBorder="1" applyAlignment="1" applyProtection="1">
      <alignment horizontal="center"/>
      <protection locked="0"/>
    </xf>
    <xf numFmtId="0" fontId="28" fillId="19" borderId="21"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3" xfId="0" applyFont="1" applyFill="1" applyBorder="1" applyAlignment="1">
      <alignment horizontal="center" vertical="center" wrapText="1"/>
    </xf>
    <xf numFmtId="0" fontId="19" fillId="7" borderId="89" xfId="0" applyFont="1" applyFill="1" applyBorder="1" applyAlignment="1">
      <alignment horizontal="right" vertical="center"/>
    </xf>
    <xf numFmtId="0" fontId="19" fillId="7" borderId="32" xfId="0" applyFont="1" applyFill="1" applyBorder="1" applyAlignment="1">
      <alignment horizontal="right" vertical="center"/>
    </xf>
    <xf numFmtId="0" fontId="28"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9" fillId="3" borderId="34" xfId="0" applyFont="1" applyFill="1" applyBorder="1" applyAlignment="1">
      <alignment horizontal="right" vertical="center"/>
    </xf>
    <xf numFmtId="0" fontId="28"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23" xfId="0" applyFont="1" applyFill="1" applyBorder="1" applyAlignment="1">
      <alignment horizontal="center" vertical="center" wrapText="1"/>
    </xf>
    <xf numFmtId="0" fontId="19" fillId="2" borderId="27" xfId="0" applyFont="1" applyFill="1" applyBorder="1" applyAlignment="1">
      <alignment horizontal="right" vertical="center"/>
    </xf>
    <xf numFmtId="0" fontId="52" fillId="0" borderId="84" xfId="0" applyFont="1" applyBorder="1" applyAlignment="1">
      <alignment horizontal="center" vertical="center"/>
    </xf>
    <xf numFmtId="0" fontId="28" fillId="0" borderId="84" xfId="0" applyFont="1" applyBorder="1" applyAlignment="1">
      <alignment vertical="center" wrapText="1"/>
    </xf>
    <xf numFmtId="0" fontId="52" fillId="0" borderId="84" xfId="0" applyFont="1" applyBorder="1" applyAlignment="1">
      <alignment horizontal="center" vertical="center" wrapText="1"/>
    </xf>
    <xf numFmtId="0" fontId="26" fillId="0" borderId="84" xfId="4" applyFont="1" applyBorder="1" applyAlignment="1">
      <alignment horizontal="center" vertical="center"/>
    </xf>
    <xf numFmtId="0" fontId="52" fillId="0" borderId="85" xfId="0" applyFont="1" applyBorder="1" applyAlignment="1">
      <alignment horizontal="center" vertical="center"/>
    </xf>
    <xf numFmtId="0" fontId="28" fillId="0" borderId="85" xfId="0" applyFont="1" applyBorder="1" applyAlignment="1">
      <alignment vertical="center" wrapText="1"/>
    </xf>
    <xf numFmtId="0" fontId="52" fillId="0" borderId="85" xfId="0" applyFont="1" applyBorder="1" applyAlignment="1">
      <alignment horizontal="center" vertical="center" wrapText="1"/>
    </xf>
    <xf numFmtId="0" fontId="26" fillId="0" borderId="84" xfId="0" applyFont="1" applyBorder="1" applyAlignment="1">
      <alignment horizontal="center"/>
    </xf>
    <xf numFmtId="0" fontId="28" fillId="0" borderId="84" xfId="0" applyFont="1" applyBorder="1" applyAlignment="1">
      <alignment horizontal="center"/>
    </xf>
    <xf numFmtId="0" fontId="26" fillId="0" borderId="84" xfId="0" applyFont="1" applyBorder="1" applyAlignment="1">
      <alignment horizontal="center" vertical="center"/>
    </xf>
    <xf numFmtId="0" fontId="26" fillId="0" borderId="84" xfId="4" applyFont="1" applyBorder="1" applyAlignment="1">
      <alignment horizontal="center"/>
    </xf>
    <xf numFmtId="0" fontId="26" fillId="0" borderId="85" xfId="4" applyFont="1" applyBorder="1" applyAlignment="1">
      <alignment horizontal="center" vertical="center"/>
    </xf>
    <xf numFmtId="0" fontId="28" fillId="0" borderId="84" xfId="0" applyFont="1" applyBorder="1" applyAlignment="1">
      <alignment horizontal="center" vertical="center"/>
    </xf>
    <xf numFmtId="1" fontId="52" fillId="0" borderId="84" xfId="3" applyNumberFormat="1" applyFont="1" applyBorder="1" applyAlignment="1">
      <alignment horizontal="center" vertical="center"/>
    </xf>
    <xf numFmtId="0" fontId="28" fillId="0" borderId="84" xfId="6" applyFont="1" applyBorder="1" applyAlignment="1">
      <alignment vertical="center" wrapText="1"/>
    </xf>
    <xf numFmtId="0" fontId="52" fillId="0" borderId="84" xfId="0" applyFont="1" applyBorder="1" applyAlignment="1">
      <alignment horizontal="center"/>
    </xf>
    <xf numFmtId="1" fontId="52" fillId="0" borderId="85" xfId="3" applyNumberFormat="1" applyFont="1" applyBorder="1" applyAlignment="1">
      <alignment horizontal="center" vertical="center"/>
    </xf>
    <xf numFmtId="0" fontId="28" fillId="0" borderId="90" xfId="6" applyFont="1" applyBorder="1" applyAlignment="1">
      <alignment vertical="center" wrapText="1"/>
    </xf>
    <xf numFmtId="1" fontId="26" fillId="0" borderId="84" xfId="4" applyNumberFormat="1" applyFont="1" applyBorder="1" applyAlignment="1">
      <alignment horizontal="center" vertical="center"/>
    </xf>
    <xf numFmtId="1" fontId="28" fillId="0" borderId="84" xfId="4" applyNumberFormat="1" applyFont="1" applyBorder="1" applyAlignment="1">
      <alignment horizontal="center" vertical="center"/>
    </xf>
    <xf numFmtId="1" fontId="26" fillId="0" borderId="0" xfId="4" applyNumberFormat="1" applyFont="1" applyAlignment="1">
      <alignment horizontal="center" vertical="center"/>
    </xf>
    <xf numFmtId="1" fontId="26" fillId="0" borderId="84" xfId="4" applyNumberFormat="1" applyFont="1" applyBorder="1" applyAlignment="1">
      <alignment horizontal="center"/>
    </xf>
    <xf numFmtId="1" fontId="28" fillId="0" borderId="84" xfId="4" applyNumberFormat="1" applyFont="1" applyBorder="1" applyAlignment="1">
      <alignment horizontal="center"/>
    </xf>
    <xf numFmtId="0" fontId="26" fillId="0" borderId="0" xfId="4" applyFont="1" applyAlignment="1">
      <alignment horizontal="center" vertical="center"/>
    </xf>
    <xf numFmtId="0" fontId="28" fillId="0" borderId="84" xfId="6" applyFont="1" applyBorder="1" applyAlignment="1">
      <alignment vertical="center"/>
    </xf>
    <xf numFmtId="44" fontId="26" fillId="0" borderId="87" xfId="0" applyNumberFormat="1" applyFont="1" applyBorder="1" applyAlignment="1">
      <alignment horizontal="left" vertical="center" wrapText="1"/>
    </xf>
    <xf numFmtId="0" fontId="26" fillId="0" borderId="87" xfId="0" applyFont="1" applyBorder="1" applyAlignment="1" applyProtection="1">
      <alignment horizontal="center" vertical="center" wrapText="1"/>
      <protection locked="0"/>
    </xf>
    <xf numFmtId="0" fontId="26" fillId="0" borderId="86" xfId="0" applyFont="1" applyBorder="1" applyAlignment="1" applyProtection="1">
      <alignment horizontal="center" vertical="center" wrapText="1"/>
      <protection locked="0"/>
    </xf>
    <xf numFmtId="44" fontId="26" fillId="0" borderId="88" xfId="0" applyNumberFormat="1" applyFont="1" applyBorder="1" applyAlignment="1">
      <alignment horizontal="left" vertical="center" wrapText="1"/>
    </xf>
    <xf numFmtId="44" fontId="26" fillId="0" borderId="84" xfId="0" applyNumberFormat="1" applyFont="1" applyBorder="1" applyAlignment="1">
      <alignment horizontal="left" vertical="center" wrapText="1"/>
    </xf>
    <xf numFmtId="0" fontId="26" fillId="0" borderId="88" xfId="0" applyFont="1" applyBorder="1" applyAlignment="1" applyProtection="1">
      <alignment horizontal="center" vertical="center" wrapText="1"/>
      <protection locked="0"/>
    </xf>
    <xf numFmtId="0" fontId="26" fillId="0" borderId="84" xfId="0" applyFont="1" applyBorder="1" applyAlignment="1" applyProtection="1">
      <alignment horizontal="center" vertical="center" wrapText="1"/>
      <protection locked="0"/>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662940</xdr:colOff>
          <xdr:row>26</xdr:row>
          <xdr:rowOff>281940</xdr:rowOff>
        </xdr:from>
        <xdr:to>
          <xdr:col>3</xdr:col>
          <xdr:colOff>971550</xdr:colOff>
          <xdr:row>28</xdr:row>
          <xdr:rowOff>1681</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19</xdr:row>
          <xdr:rowOff>297180</xdr:rowOff>
        </xdr:from>
        <xdr:to>
          <xdr:col>3</xdr:col>
          <xdr:colOff>981075</xdr:colOff>
          <xdr:row>21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12</xdr:row>
          <xdr:rowOff>297180</xdr:rowOff>
        </xdr:from>
        <xdr:to>
          <xdr:col>3</xdr:col>
          <xdr:colOff>981075</xdr:colOff>
          <xdr:row>14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5"/>
  <sheetViews>
    <sheetView showGridLines="0" tabSelected="1" view="pageBreakPreview" zoomScaleNormal="100" zoomScaleSheetLayoutView="100" zoomScalePageLayoutView="85" workbookViewId="0">
      <selection activeCell="C5" sqref="C5:D5"/>
    </sheetView>
  </sheetViews>
  <sheetFormatPr defaultColWidth="9.21875" defaultRowHeight="13.8" x14ac:dyDescent="0.25"/>
  <cols>
    <col min="1" max="1" width="12" style="1" customWidth="1"/>
    <col min="2" max="2" width="12.5546875" style="1" customWidth="1"/>
    <col min="3" max="3" width="99.21875" style="1" customWidth="1"/>
    <col min="4" max="4" width="22.44140625" style="1" customWidth="1"/>
    <col min="5" max="16384" width="9.21875" style="1"/>
  </cols>
  <sheetData>
    <row r="1" spans="1:4" ht="44.25" customHeight="1" x14ac:dyDescent="0.25">
      <c r="A1" s="148" t="s">
        <v>0</v>
      </c>
      <c r="B1" s="149"/>
      <c r="C1" s="62" t="s">
        <v>1</v>
      </c>
      <c r="D1" s="63"/>
    </row>
    <row r="2" spans="1:4" ht="24" customHeight="1" x14ac:dyDescent="0.25">
      <c r="A2" s="162" t="s">
        <v>2</v>
      </c>
      <c r="B2" s="163"/>
      <c r="C2" s="53" t="s">
        <v>353</v>
      </c>
      <c r="D2" s="64"/>
    </row>
    <row r="3" spans="1:4" ht="24" customHeight="1" x14ac:dyDescent="0.25">
      <c r="A3" s="150" t="s">
        <v>3</v>
      </c>
      <c r="B3" s="151"/>
      <c r="C3" s="38" t="s">
        <v>338</v>
      </c>
      <c r="D3" s="64"/>
    </row>
    <row r="4" spans="1:4" s="4" customFormat="1" ht="24" customHeight="1" x14ac:dyDescent="0.45">
      <c r="A4" s="152" t="s">
        <v>4</v>
      </c>
      <c r="B4" s="153"/>
      <c r="C4" s="139">
        <v>22811</v>
      </c>
      <c r="D4" s="64"/>
    </row>
    <row r="5" spans="1:4" s="4" customFormat="1" ht="37.5" customHeight="1" thickBot="1" x14ac:dyDescent="0.5">
      <c r="A5" s="65" t="s">
        <v>5</v>
      </c>
      <c r="B5" s="39"/>
      <c r="C5" s="154"/>
      <c r="D5" s="155"/>
    </row>
    <row r="6" spans="1:4" s="4" customFormat="1" ht="34.5" customHeight="1" thickBot="1" x14ac:dyDescent="0.5">
      <c r="A6" s="156" t="s">
        <v>6</v>
      </c>
      <c r="B6" s="157"/>
      <c r="C6" s="157"/>
      <c r="D6" s="158"/>
    </row>
    <row r="7" spans="1:4" s="4" customFormat="1" ht="56.25" customHeight="1" thickBot="1" x14ac:dyDescent="0.5">
      <c r="A7" s="159" t="s">
        <v>352</v>
      </c>
      <c r="B7" s="160"/>
      <c r="C7" s="160"/>
      <c r="D7" s="161"/>
    </row>
    <row r="8" spans="1:4" ht="20.100000000000001" customHeight="1" thickBot="1" x14ac:dyDescent="0.4">
      <c r="A8" s="145" t="s">
        <v>339</v>
      </c>
      <c r="B8" s="15" t="s">
        <v>7</v>
      </c>
      <c r="C8" s="16" t="s">
        <v>8</v>
      </c>
      <c r="D8" s="75" t="s">
        <v>9</v>
      </c>
    </row>
    <row r="9" spans="1:4" ht="24" customHeight="1" thickBot="1" x14ac:dyDescent="0.4">
      <c r="A9" s="145"/>
      <c r="B9" s="17"/>
      <c r="C9" s="37" t="s">
        <v>340</v>
      </c>
      <c r="D9" s="76"/>
    </row>
    <row r="10" spans="1:4" ht="24" customHeight="1" thickBot="1" x14ac:dyDescent="0.3">
      <c r="A10" s="145"/>
      <c r="B10" s="18">
        <v>1</v>
      </c>
      <c r="C10" s="19" t="s">
        <v>10</v>
      </c>
      <c r="D10" s="133">
        <f>SUM('W. 89th St.'!G154)</f>
        <v>0</v>
      </c>
    </row>
    <row r="11" spans="1:4" ht="24" customHeight="1" thickBot="1" x14ac:dyDescent="0.3">
      <c r="A11" s="145"/>
      <c r="B11" s="20">
        <v>2</v>
      </c>
      <c r="C11" s="19" t="s">
        <v>11</v>
      </c>
      <c r="D11" s="68">
        <v>420000</v>
      </c>
    </row>
    <row r="12" spans="1:4" ht="24" customHeight="1" thickBot="1" x14ac:dyDescent="0.3">
      <c r="A12" s="145"/>
      <c r="B12" s="20">
        <v>3</v>
      </c>
      <c r="C12" s="21" t="s">
        <v>12</v>
      </c>
      <c r="D12" s="69">
        <v>25000</v>
      </c>
    </row>
    <row r="13" spans="1:4" ht="24" customHeight="1" thickBot="1" x14ac:dyDescent="0.3">
      <c r="A13" s="145"/>
      <c r="B13" s="23">
        <v>4</v>
      </c>
      <c r="C13" s="24" t="s">
        <v>13</v>
      </c>
      <c r="D13" s="77">
        <f>SUM(D10:D12)</f>
        <v>445000</v>
      </c>
    </row>
    <row r="14" spans="1:4" ht="14.1" customHeight="1" thickBot="1" x14ac:dyDescent="0.3">
      <c r="A14" s="145"/>
      <c r="B14" s="146" t="s">
        <v>14</v>
      </c>
      <c r="C14" s="147"/>
      <c r="D14" s="78"/>
    </row>
    <row r="15" spans="1:4" ht="20.100000000000001" customHeight="1" thickBot="1" x14ac:dyDescent="0.4">
      <c r="A15" s="169" t="s">
        <v>341</v>
      </c>
      <c r="B15" s="8" t="s">
        <v>7</v>
      </c>
      <c r="C15" s="9" t="s">
        <v>8</v>
      </c>
      <c r="D15" s="72" t="s">
        <v>9</v>
      </c>
    </row>
    <row r="16" spans="1:4" ht="24" customHeight="1" thickBot="1" x14ac:dyDescent="0.4">
      <c r="A16" s="169"/>
      <c r="B16" s="10"/>
      <c r="C16" s="36" t="s">
        <v>342</v>
      </c>
      <c r="D16" s="73"/>
    </row>
    <row r="17" spans="1:4" ht="24" customHeight="1" thickBot="1" x14ac:dyDescent="0.4">
      <c r="A17" s="169"/>
      <c r="B17" s="18">
        <v>5</v>
      </c>
      <c r="C17" s="19" t="s">
        <v>10</v>
      </c>
      <c r="D17" s="134">
        <f>SUM('S. Central Park Ave.'!G154)</f>
        <v>0</v>
      </c>
    </row>
    <row r="18" spans="1:4" ht="24" customHeight="1" thickBot="1" x14ac:dyDescent="0.4">
      <c r="A18" s="169"/>
      <c r="B18" s="20">
        <v>6</v>
      </c>
      <c r="C18" s="19" t="s">
        <v>11</v>
      </c>
      <c r="D18" s="130">
        <v>720000</v>
      </c>
    </row>
    <row r="19" spans="1:4" ht="24" customHeight="1" thickBot="1" x14ac:dyDescent="0.4">
      <c r="A19" s="169"/>
      <c r="B19" s="20">
        <v>7</v>
      </c>
      <c r="C19" s="21" t="s">
        <v>12</v>
      </c>
      <c r="D19" s="131">
        <v>25000</v>
      </c>
    </row>
    <row r="20" spans="1:4" ht="24" customHeight="1" thickBot="1" x14ac:dyDescent="0.4">
      <c r="A20" s="169"/>
      <c r="B20" s="11">
        <v>8</v>
      </c>
      <c r="C20" s="12" t="s">
        <v>13</v>
      </c>
      <c r="D20" s="132">
        <f>SUM(D17:D19)</f>
        <v>745000</v>
      </c>
    </row>
    <row r="21" spans="1:4" ht="14.1" customHeight="1" thickBot="1" x14ac:dyDescent="0.3">
      <c r="A21" s="169"/>
      <c r="B21" s="164" t="s">
        <v>14</v>
      </c>
      <c r="C21" s="165"/>
      <c r="D21" s="74"/>
    </row>
    <row r="22" spans="1:4" ht="18" x14ac:dyDescent="0.35">
      <c r="A22" s="166" t="s">
        <v>343</v>
      </c>
      <c r="B22" s="5" t="s">
        <v>7</v>
      </c>
      <c r="C22" s="6" t="s">
        <v>8</v>
      </c>
      <c r="D22" s="66" t="s">
        <v>9</v>
      </c>
    </row>
    <row r="23" spans="1:4" ht="18" x14ac:dyDescent="0.35">
      <c r="A23" s="167"/>
      <c r="B23" s="7"/>
      <c r="C23" s="34" t="s">
        <v>343</v>
      </c>
      <c r="D23" s="67"/>
    </row>
    <row r="24" spans="1:4" ht="24" customHeight="1" x14ac:dyDescent="0.25">
      <c r="A24" s="167"/>
      <c r="B24" s="18">
        <v>9</v>
      </c>
      <c r="C24" s="19" t="s">
        <v>10</v>
      </c>
      <c r="D24" s="133">
        <f>SUM('S. Holland Rd.'!G154)</f>
        <v>0</v>
      </c>
    </row>
    <row r="25" spans="1:4" ht="24" customHeight="1" x14ac:dyDescent="0.25">
      <c r="A25" s="167"/>
      <c r="B25" s="20">
        <v>10</v>
      </c>
      <c r="C25" s="19" t="s">
        <v>11</v>
      </c>
      <c r="D25" s="68">
        <v>615000</v>
      </c>
    </row>
    <row r="26" spans="1:4" ht="24" customHeight="1" x14ac:dyDescent="0.25">
      <c r="A26" s="167"/>
      <c r="B26" s="20">
        <v>11</v>
      </c>
      <c r="C26" s="21" t="s">
        <v>12</v>
      </c>
      <c r="D26" s="69">
        <v>25000</v>
      </c>
    </row>
    <row r="27" spans="1:4" ht="24" customHeight="1" thickBot="1" x14ac:dyDescent="0.3">
      <c r="A27" s="167"/>
      <c r="B27" s="22">
        <v>12</v>
      </c>
      <c r="C27" s="35" t="s">
        <v>13</v>
      </c>
      <c r="D27" s="70">
        <f>SUM(D24:D26)</f>
        <v>640000</v>
      </c>
    </row>
    <row r="28" spans="1:4" ht="14.4" thickBot="1" x14ac:dyDescent="0.3">
      <c r="A28" s="168"/>
      <c r="B28" s="175" t="s">
        <v>14</v>
      </c>
      <c r="C28" s="176"/>
      <c r="D28" s="71"/>
    </row>
    <row r="29" spans="1:4" ht="18" x14ac:dyDescent="0.35">
      <c r="A29" s="79"/>
      <c r="B29" s="28" t="s">
        <v>7</v>
      </c>
      <c r="C29" s="29" t="s">
        <v>8</v>
      </c>
      <c r="D29" s="80" t="s">
        <v>15</v>
      </c>
    </row>
    <row r="30" spans="1:4" ht="20.399999999999999" x14ac:dyDescent="0.35">
      <c r="A30" s="79"/>
      <c r="B30" s="30">
        <v>13</v>
      </c>
      <c r="C30" s="31" t="s">
        <v>231</v>
      </c>
      <c r="D30" s="81">
        <f>SUM(D13,D20,D27)</f>
        <v>1830000</v>
      </c>
    </row>
    <row r="31" spans="1:4" ht="21" thickBot="1" x14ac:dyDescent="0.4">
      <c r="A31" s="82"/>
      <c r="B31" s="32">
        <v>14</v>
      </c>
      <c r="C31" s="33" t="s">
        <v>16</v>
      </c>
      <c r="D31" s="83">
        <f>SUM('Award Criteria Figure'!C38)</f>
        <v>1830000</v>
      </c>
    </row>
    <row r="32" spans="1:4" ht="33" customHeight="1" thickBot="1" x14ac:dyDescent="0.4">
      <c r="A32" s="170" t="s">
        <v>17</v>
      </c>
      <c r="B32" s="171"/>
      <c r="C32" s="171"/>
      <c r="D32" s="172"/>
    </row>
    <row r="33" spans="1:4" ht="20.100000000000001" customHeight="1" x14ac:dyDescent="0.25">
      <c r="A33" s="84" t="s">
        <v>18</v>
      </c>
      <c r="B33" s="173"/>
      <c r="C33" s="173"/>
      <c r="D33" s="174"/>
    </row>
    <row r="34" spans="1:4" ht="20.100000000000001" customHeight="1" x14ac:dyDescent="0.25">
      <c r="A34" s="84" t="s">
        <v>19</v>
      </c>
      <c r="B34" s="177"/>
      <c r="C34" s="178"/>
      <c r="D34" s="179"/>
    </row>
    <row r="35" spans="1:4" ht="20.100000000000001" customHeight="1" thickBot="1" x14ac:dyDescent="0.3">
      <c r="A35" s="85"/>
      <c r="B35" s="180"/>
      <c r="C35" s="180"/>
      <c r="D35" s="181"/>
    </row>
    <row r="36" spans="1:4" ht="31.5" customHeight="1" thickBot="1" x14ac:dyDescent="0.3">
      <c r="A36" s="182" t="s">
        <v>20</v>
      </c>
      <c r="B36" s="183"/>
      <c r="C36" s="183"/>
      <c r="D36" s="184"/>
    </row>
    <row r="37" spans="1:4" ht="20.100000000000001" customHeight="1" x14ac:dyDescent="0.25">
      <c r="A37" s="86" t="s">
        <v>21</v>
      </c>
      <c r="B37" s="173"/>
      <c r="C37" s="173"/>
      <c r="D37" s="174"/>
    </row>
    <row r="38" spans="1:4" ht="20.100000000000001" customHeight="1" thickBot="1" x14ac:dyDescent="0.3">
      <c r="A38" s="84" t="s">
        <v>22</v>
      </c>
      <c r="B38" s="177"/>
      <c r="C38" s="178"/>
      <c r="D38" s="179"/>
    </row>
    <row r="39" spans="1:4" ht="18.600000000000001" thickBot="1" x14ac:dyDescent="0.3">
      <c r="A39" s="182" t="s">
        <v>23</v>
      </c>
      <c r="B39" s="183"/>
      <c r="C39" s="183"/>
      <c r="D39" s="184"/>
    </row>
    <row r="40" spans="1:4" ht="121.5" customHeight="1" thickBot="1" x14ac:dyDescent="0.3">
      <c r="A40" s="189" t="s">
        <v>232</v>
      </c>
      <c r="B40" s="190"/>
      <c r="C40" s="190"/>
      <c r="D40" s="191"/>
    </row>
    <row r="41" spans="1:4" x14ac:dyDescent="0.25">
      <c r="A41" s="87" t="s">
        <v>24</v>
      </c>
      <c r="B41" s="13" t="s">
        <v>25</v>
      </c>
      <c r="C41" s="192" t="s">
        <v>336</v>
      </c>
      <c r="D41" s="193"/>
    </row>
    <row r="42" spans="1:4" ht="27.6" x14ac:dyDescent="0.25">
      <c r="A42" s="88" t="s">
        <v>26</v>
      </c>
      <c r="B42" s="14" t="s">
        <v>27</v>
      </c>
      <c r="C42" s="185" t="s">
        <v>28</v>
      </c>
      <c r="D42" s="186"/>
    </row>
    <row r="43" spans="1:4" x14ac:dyDescent="0.25">
      <c r="A43" s="89" t="s">
        <v>29</v>
      </c>
      <c r="B43" s="14" t="s">
        <v>30</v>
      </c>
      <c r="C43" s="185" t="s">
        <v>31</v>
      </c>
      <c r="D43" s="186"/>
    </row>
    <row r="44" spans="1:4" ht="27.6" x14ac:dyDescent="0.25">
      <c r="A44" s="90" t="s">
        <v>32</v>
      </c>
      <c r="B44" s="14" t="s">
        <v>234</v>
      </c>
      <c r="C44" s="185" t="s">
        <v>236</v>
      </c>
      <c r="D44" s="186"/>
    </row>
    <row r="45" spans="1:4" ht="42" thickBot="1" x14ac:dyDescent="0.3">
      <c r="A45" s="91" t="s">
        <v>33</v>
      </c>
      <c r="B45" s="92" t="s">
        <v>235</v>
      </c>
      <c r="C45" s="187" t="s">
        <v>233</v>
      </c>
      <c r="D45" s="188"/>
    </row>
  </sheetData>
  <sheetProtection algorithmName="SHA-512" hashValue="chVUZPusEnsIZN5VLsaIkq67Eyyy3Zybjg/5VV5nNXkkMaS1BpJnr2+cD4FcyJr4iWEhN6b6+1BrdXh6x1S06w==" saltValue="Imp56h3ch1DcefDC/A5gdg==" spinCount="100000" sheet="1" selectLockedCells="1"/>
  <mergeCells count="27">
    <mergeCell ref="C43:D43"/>
    <mergeCell ref="C44:D44"/>
    <mergeCell ref="C45:D45"/>
    <mergeCell ref="A39:D39"/>
    <mergeCell ref="A40:D40"/>
    <mergeCell ref="C41:D41"/>
    <mergeCell ref="C42:D42"/>
    <mergeCell ref="B34:D34"/>
    <mergeCell ref="B35:D35"/>
    <mergeCell ref="A36:D36"/>
    <mergeCell ref="B37:D37"/>
    <mergeCell ref="B38:D38"/>
    <mergeCell ref="B21:C21"/>
    <mergeCell ref="A22:A28"/>
    <mergeCell ref="A15:A21"/>
    <mergeCell ref="A32:D32"/>
    <mergeCell ref="B33:D33"/>
    <mergeCell ref="B28:C28"/>
    <mergeCell ref="A8:A14"/>
    <mergeCell ref="B14:C14"/>
    <mergeCell ref="A1:B1"/>
    <mergeCell ref="A3:B3"/>
    <mergeCell ref="A4:B4"/>
    <mergeCell ref="C5:D5"/>
    <mergeCell ref="A6:D6"/>
    <mergeCell ref="A7:D7"/>
    <mergeCell ref="A2:B2"/>
  </mergeCells>
  <printOptions horizontalCentered="1" verticalCentered="1"/>
  <pageMargins left="0.25" right="0.25" top="0.75" bottom="0.75" header="0.3" footer="0.3"/>
  <pageSetup paperSize="17" scale="61" orientation="portrait" r:id="rId1"/>
  <headerFooter>
    <oddHeader>&amp;C&amp;"Arial Narrow,Bold"&amp;16B. BID FORM - WPA STREET RECONSTRUCTION (W. 89th St./S. Central Park Ave./S. Holland Rd.)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662940</xdr:colOff>
                    <xdr:row>26</xdr:row>
                    <xdr:rowOff>281940</xdr:rowOff>
                  </from>
                  <to>
                    <xdr:col>3</xdr:col>
                    <xdr:colOff>967740</xdr:colOff>
                    <xdr:row>27</xdr:row>
                    <xdr:rowOff>205740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678180</xdr:colOff>
                    <xdr:row>19</xdr:row>
                    <xdr:rowOff>297180</xdr:rowOff>
                  </from>
                  <to>
                    <xdr:col>3</xdr:col>
                    <xdr:colOff>982980</xdr:colOff>
                    <xdr:row>21</xdr:row>
                    <xdr:rowOff>22860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678180</xdr:colOff>
                    <xdr:row>12</xdr:row>
                    <xdr:rowOff>297180</xdr:rowOff>
                  </from>
                  <to>
                    <xdr:col>3</xdr:col>
                    <xdr:colOff>982980</xdr:colOff>
                    <xdr:row>14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4.4" x14ac:dyDescent="0.3"/>
  <cols>
    <col min="1" max="1" width="21.21875" customWidth="1"/>
    <col min="2" max="2" width="71.77734375" customWidth="1"/>
    <col min="3" max="3" width="18.77734375" customWidth="1"/>
  </cols>
  <sheetData>
    <row r="1" spans="1:3" ht="36.6" thickTop="1" x14ac:dyDescent="0.35">
      <c r="A1" s="128" t="s">
        <v>0</v>
      </c>
      <c r="B1" s="136" t="s">
        <v>1</v>
      </c>
      <c r="C1" s="93"/>
    </row>
    <row r="2" spans="1:3" ht="24" customHeight="1" x14ac:dyDescent="0.3">
      <c r="A2" s="94" t="s">
        <v>2</v>
      </c>
      <c r="B2" s="54" t="s">
        <v>346</v>
      </c>
      <c r="C2" s="95"/>
    </row>
    <row r="3" spans="1:3" ht="24" customHeight="1" x14ac:dyDescent="0.3">
      <c r="A3" s="129" t="s">
        <v>3</v>
      </c>
      <c r="B3" s="135" t="s">
        <v>338</v>
      </c>
      <c r="C3" s="96"/>
    </row>
    <row r="4" spans="1:3" ht="24" customHeight="1" x14ac:dyDescent="0.3">
      <c r="A4" s="94" t="s">
        <v>4</v>
      </c>
      <c r="B4" s="140">
        <v>22811</v>
      </c>
      <c r="C4" s="97"/>
    </row>
    <row r="5" spans="1:3" ht="8.25" hidden="1" customHeight="1" x14ac:dyDescent="0.3">
      <c r="A5" s="199"/>
      <c r="B5" s="200"/>
      <c r="C5" s="201"/>
    </row>
    <row r="6" spans="1:3" ht="33" hidden="1" customHeight="1" x14ac:dyDescent="0.3">
      <c r="A6" s="98"/>
      <c r="C6" s="99" t="s">
        <v>34</v>
      </c>
    </row>
    <row r="7" spans="1:3" ht="18" hidden="1" x14ac:dyDescent="0.35">
      <c r="A7" s="98"/>
      <c r="C7" s="100">
        <f>SUM('[1]BidFormMASTER All Alleys'!D16)</f>
        <v>525000</v>
      </c>
    </row>
    <row r="8" spans="1:3" ht="25.2" x14ac:dyDescent="0.45">
      <c r="A8" s="202" t="s">
        <v>35</v>
      </c>
      <c r="B8" s="203"/>
      <c r="C8" s="204"/>
    </row>
    <row r="9" spans="1:3" ht="24.75" customHeight="1" x14ac:dyDescent="0.45">
      <c r="A9" s="98"/>
      <c r="C9" s="101" t="s">
        <v>36</v>
      </c>
    </row>
    <row r="10" spans="1:3" s="2" customFormat="1" ht="18" x14ac:dyDescent="0.35">
      <c r="A10" s="102" t="s">
        <v>37</v>
      </c>
      <c r="B10" s="103"/>
      <c r="C10" s="104">
        <f>SUM('Master Bid Tab'!D30)</f>
        <v>1830000</v>
      </c>
    </row>
    <row r="11" spans="1:3" ht="18.75" customHeight="1" x14ac:dyDescent="0.3">
      <c r="A11" s="105" t="s">
        <v>38</v>
      </c>
      <c r="B11" s="1"/>
      <c r="C11" s="106"/>
    </row>
    <row r="12" spans="1:3" ht="18.75" customHeight="1" x14ac:dyDescent="0.3">
      <c r="A12" s="105" t="s">
        <v>39</v>
      </c>
      <c r="B12" s="1"/>
      <c r="C12" s="107">
        <f>SUM(C10*C11)*0.04</f>
        <v>0</v>
      </c>
    </row>
    <row r="13" spans="1:3" ht="18.75" customHeight="1" x14ac:dyDescent="0.3">
      <c r="A13" s="108"/>
      <c r="B13" s="109"/>
      <c r="C13" s="110"/>
    </row>
    <row r="14" spans="1:3" ht="18.75" customHeight="1" x14ac:dyDescent="0.3">
      <c r="A14" s="105"/>
      <c r="B14" s="1"/>
      <c r="C14" s="107">
        <f>SUM($C$10)</f>
        <v>1830000</v>
      </c>
    </row>
    <row r="15" spans="1:3" ht="18.75" customHeight="1" x14ac:dyDescent="0.3">
      <c r="A15" s="105" t="s">
        <v>40</v>
      </c>
      <c r="B15" s="1"/>
      <c r="C15" s="106"/>
    </row>
    <row r="16" spans="1:3" ht="18.75" customHeight="1" x14ac:dyDescent="0.3">
      <c r="A16" s="105" t="s">
        <v>41</v>
      </c>
      <c r="B16" s="1"/>
      <c r="C16" s="107">
        <f t="shared" ref="C16" si="0">SUM(C14*C15)*0.03</f>
        <v>0</v>
      </c>
    </row>
    <row r="17" spans="1:3" ht="18.75" customHeight="1" x14ac:dyDescent="0.3">
      <c r="A17" s="108"/>
      <c r="B17" s="109"/>
      <c r="C17" s="110"/>
    </row>
    <row r="18" spans="1:3" ht="18.75" customHeight="1" x14ac:dyDescent="0.3">
      <c r="A18" s="105"/>
      <c r="B18" s="1"/>
      <c r="C18" s="107">
        <f>SUM($C$10)</f>
        <v>1830000</v>
      </c>
    </row>
    <row r="19" spans="1:3" ht="18.75" customHeight="1" x14ac:dyDescent="0.3">
      <c r="A19" s="105" t="s">
        <v>42</v>
      </c>
      <c r="B19" s="1"/>
      <c r="C19" s="106"/>
    </row>
    <row r="20" spans="1:3" ht="18.75" customHeight="1" x14ac:dyDescent="0.3">
      <c r="A20" s="105" t="s">
        <v>43</v>
      </c>
      <c r="B20" s="1"/>
      <c r="C20" s="107">
        <f t="shared" ref="C20" si="1">SUM(C18*C19)*0.01</f>
        <v>0</v>
      </c>
    </row>
    <row r="21" spans="1:3" ht="18.75" customHeight="1" x14ac:dyDescent="0.3">
      <c r="A21" s="108"/>
      <c r="B21" s="109"/>
      <c r="C21" s="110"/>
    </row>
    <row r="22" spans="1:3" ht="18.75" customHeight="1" x14ac:dyDescent="0.3">
      <c r="A22" s="105"/>
      <c r="B22" s="1"/>
      <c r="C22" s="107">
        <f>SUM($C$10)</f>
        <v>1830000</v>
      </c>
    </row>
    <row r="23" spans="1:3" ht="18.75" customHeight="1" x14ac:dyDescent="0.3">
      <c r="A23" s="105" t="s">
        <v>44</v>
      </c>
      <c r="B23" s="1"/>
      <c r="C23" s="106"/>
    </row>
    <row r="24" spans="1:3" ht="18.75" customHeight="1" x14ac:dyDescent="0.3">
      <c r="A24" s="105" t="s">
        <v>45</v>
      </c>
      <c r="B24" s="1"/>
      <c r="C24" s="107">
        <f t="shared" ref="C24" si="2">SUM(C22*C23)*0.04</f>
        <v>0</v>
      </c>
    </row>
    <row r="25" spans="1:3" ht="18.75" customHeight="1" x14ac:dyDescent="0.3">
      <c r="A25" s="108"/>
      <c r="B25" s="109"/>
      <c r="C25" s="110"/>
    </row>
    <row r="26" spans="1:3" ht="18.75" customHeight="1" x14ac:dyDescent="0.3">
      <c r="A26" s="105"/>
      <c r="B26" s="1"/>
      <c r="C26" s="107">
        <f>SUM($C$10)</f>
        <v>1830000</v>
      </c>
    </row>
    <row r="27" spans="1:3" ht="18.75" customHeight="1" x14ac:dyDescent="0.3">
      <c r="A27" s="105" t="s">
        <v>46</v>
      </c>
      <c r="B27" s="1"/>
      <c r="C27" s="106"/>
    </row>
    <row r="28" spans="1:3" ht="18.75" customHeight="1" x14ac:dyDescent="0.3">
      <c r="A28" s="105" t="s">
        <v>47</v>
      </c>
      <c r="B28" s="1"/>
      <c r="C28" s="107">
        <f t="shared" ref="C28" si="3">SUM(C26*C27)*0.03</f>
        <v>0</v>
      </c>
    </row>
    <row r="29" spans="1:3" ht="18.75" customHeight="1" x14ac:dyDescent="0.3">
      <c r="A29" s="108"/>
      <c r="B29" s="109"/>
      <c r="C29" s="110"/>
    </row>
    <row r="30" spans="1:3" ht="18.75" customHeight="1" x14ac:dyDescent="0.3">
      <c r="A30" s="105"/>
      <c r="B30" s="1"/>
      <c r="C30" s="107">
        <f>SUM($C$10)</f>
        <v>1830000</v>
      </c>
    </row>
    <row r="31" spans="1:3" ht="18.75" customHeight="1" x14ac:dyDescent="0.3">
      <c r="A31" s="105" t="s">
        <v>48</v>
      </c>
      <c r="B31" s="1"/>
      <c r="C31" s="106"/>
    </row>
    <row r="32" spans="1:3" ht="18.75" customHeight="1" x14ac:dyDescent="0.3">
      <c r="A32" s="105" t="s">
        <v>49</v>
      </c>
      <c r="B32" s="1"/>
      <c r="C32" s="107">
        <f t="shared" ref="C32" si="4">SUM(C30*C31)*0.01</f>
        <v>0</v>
      </c>
    </row>
    <row r="33" spans="1:3" ht="18.75" customHeight="1" x14ac:dyDescent="0.3">
      <c r="A33" s="108"/>
      <c r="B33" s="109"/>
      <c r="C33" s="110"/>
    </row>
    <row r="34" spans="1:3" ht="18.75" customHeight="1" x14ac:dyDescent="0.3">
      <c r="A34" s="105"/>
      <c r="B34" s="1"/>
      <c r="C34" s="107">
        <f>SUM($C$10)</f>
        <v>1830000</v>
      </c>
    </row>
    <row r="35" spans="1:3" ht="18.75" customHeight="1" x14ac:dyDescent="0.3">
      <c r="A35" s="105" t="s">
        <v>50</v>
      </c>
      <c r="B35" s="1"/>
      <c r="C35" s="107">
        <f>SUM(C12+C16+C20+C24+C28+C32)</f>
        <v>0</v>
      </c>
    </row>
    <row r="36" spans="1:3" ht="18.75" customHeight="1" x14ac:dyDescent="0.3">
      <c r="A36" s="105" t="s">
        <v>51</v>
      </c>
      <c r="B36" s="1"/>
      <c r="C36" s="107">
        <f t="shared" ref="C36" si="5">SUM(C34-C35)</f>
        <v>1830000</v>
      </c>
    </row>
    <row r="37" spans="1:3" ht="8.85" customHeight="1" x14ac:dyDescent="0.3">
      <c r="A37" s="111"/>
      <c r="B37" s="112"/>
      <c r="C37" s="113"/>
    </row>
    <row r="38" spans="1:3" ht="24" customHeight="1" thickBot="1" x14ac:dyDescent="0.4">
      <c r="A38" s="102" t="s">
        <v>52</v>
      </c>
      <c r="B38" s="103"/>
      <c r="C38" s="104">
        <f>SUM(C36)</f>
        <v>1830000</v>
      </c>
    </row>
    <row r="39" spans="1:3" ht="17.55" customHeight="1" thickBot="1" x14ac:dyDescent="0.35">
      <c r="A39" s="205" t="s">
        <v>14</v>
      </c>
      <c r="B39" s="206"/>
      <c r="C39" s="114"/>
    </row>
    <row r="40" spans="1:3" ht="17.55" customHeight="1" thickBot="1" x14ac:dyDescent="0.35">
      <c r="A40" s="194" t="s">
        <v>20</v>
      </c>
      <c r="B40" s="183"/>
      <c r="C40" s="195"/>
    </row>
    <row r="41" spans="1:3" ht="17.55" customHeight="1" x14ac:dyDescent="0.3">
      <c r="A41" s="115" t="s">
        <v>21</v>
      </c>
      <c r="B41" s="207"/>
      <c r="C41" s="208"/>
    </row>
    <row r="42" spans="1:3" ht="17.55" customHeight="1" thickBot="1" x14ac:dyDescent="0.35">
      <c r="A42" s="116" t="s">
        <v>22</v>
      </c>
      <c r="B42" s="209"/>
      <c r="C42" s="210"/>
    </row>
    <row r="43" spans="1:3" ht="18.600000000000001" thickBot="1" x14ac:dyDescent="0.35">
      <c r="A43" s="194" t="s">
        <v>23</v>
      </c>
      <c r="B43" s="183"/>
      <c r="C43" s="195"/>
    </row>
    <row r="44" spans="1:3" ht="125.25" customHeight="1" thickBot="1" x14ac:dyDescent="0.35">
      <c r="A44" s="196" t="s">
        <v>337</v>
      </c>
      <c r="B44" s="197"/>
      <c r="C44" s="198"/>
    </row>
    <row r="45" spans="1:3" ht="15" thickBot="1" x14ac:dyDescent="0.35">
      <c r="A45" s="117" t="s">
        <v>53</v>
      </c>
      <c r="B45" s="52"/>
      <c r="C45" s="118"/>
    </row>
    <row r="46" spans="1:3" x14ac:dyDescent="0.3">
      <c r="A46" s="119" t="s">
        <v>54</v>
      </c>
      <c r="B46" s="120"/>
      <c r="C46" s="121"/>
    </row>
    <row r="47" spans="1:3" x14ac:dyDescent="0.3">
      <c r="A47" s="122" t="s">
        <v>55</v>
      </c>
      <c r="B47" s="123"/>
      <c r="C47" s="124"/>
    </row>
    <row r="48" spans="1:3" ht="15" thickBot="1" x14ac:dyDescent="0.35">
      <c r="A48" s="125" t="s">
        <v>56</v>
      </c>
      <c r="B48" s="126"/>
      <c r="C48" s="127"/>
    </row>
    <row r="49" spans="3:3" ht="18.600000000000001" thickTop="1" x14ac:dyDescent="0.3">
      <c r="C49" s="3"/>
    </row>
  </sheetData>
  <sheetProtection algorithmName="SHA-512" hashValue="vp1szhYTiKNHzPXSgqgL7TjHZrHeGrkDzcAplmTYMWfBFSIGniMXrG0X16xUAhjYr53XGZXK34Y+jvkN8FTC8Q==" saltValue="kvtAzRtxtgmWnAd2uOPLAQ=="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56"/>
  <sheetViews>
    <sheetView view="pageBreakPreview" zoomScaleNormal="100" zoomScaleSheetLayoutView="100" zoomScalePageLayoutView="40" workbookViewId="0">
      <selection activeCell="F3" sqref="F3"/>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26" customWidth="1"/>
  </cols>
  <sheetData>
    <row r="1" spans="1:7" ht="102.75" customHeight="1" thickBot="1" x14ac:dyDescent="0.35">
      <c r="A1" s="211" t="s">
        <v>344</v>
      </c>
      <c r="B1" s="212"/>
      <c r="C1" s="212"/>
      <c r="D1" s="212"/>
      <c r="E1" s="212"/>
      <c r="F1" s="212"/>
      <c r="G1" s="213"/>
    </row>
    <row r="2" spans="1:7" s="25" customFormat="1" ht="20.399999999999999" x14ac:dyDescent="0.2">
      <c r="A2" s="57" t="s">
        <v>57</v>
      </c>
      <c r="B2" s="58" t="str">
        <f>'[2]Original Items Condensed'!C8</f>
        <v>Code Number</v>
      </c>
      <c r="C2" s="58" t="s">
        <v>58</v>
      </c>
      <c r="D2" s="59" t="s">
        <v>59</v>
      </c>
      <c r="E2" s="59" t="s">
        <v>60</v>
      </c>
      <c r="F2" s="60" t="s">
        <v>61</v>
      </c>
      <c r="G2" s="61" t="s">
        <v>62</v>
      </c>
    </row>
    <row r="3" spans="1:7" s="25" customFormat="1" x14ac:dyDescent="0.3">
      <c r="A3" s="227">
        <v>1</v>
      </c>
      <c r="B3" s="224" t="s">
        <v>159</v>
      </c>
      <c r="C3" s="225" t="s">
        <v>160</v>
      </c>
      <c r="D3" s="226" t="s">
        <v>63</v>
      </c>
      <c r="E3" s="242">
        <v>0</v>
      </c>
      <c r="F3" s="251"/>
      <c r="G3" s="249">
        <f>SUM(E3*F3)</f>
        <v>0</v>
      </c>
    </row>
    <row r="4" spans="1:7" s="25" customFormat="1" x14ac:dyDescent="0.3">
      <c r="A4" s="227">
        <v>2</v>
      </c>
      <c r="B4" s="224">
        <v>20100110</v>
      </c>
      <c r="C4" s="225" t="s">
        <v>161</v>
      </c>
      <c r="D4" s="226" t="s">
        <v>63</v>
      </c>
      <c r="E4" s="242">
        <v>16</v>
      </c>
      <c r="F4" s="250"/>
      <c r="G4" s="249">
        <f t="shared" ref="G4:G67" si="0">SUM(E4*F4)</f>
        <v>0</v>
      </c>
    </row>
    <row r="5" spans="1:7" s="25" customFormat="1" x14ac:dyDescent="0.3">
      <c r="A5" s="227">
        <v>3</v>
      </c>
      <c r="B5" s="224">
        <v>20100210</v>
      </c>
      <c r="C5" s="225" t="s">
        <v>162</v>
      </c>
      <c r="D5" s="226" t="s">
        <v>63</v>
      </c>
      <c r="E5" s="242">
        <v>144</v>
      </c>
      <c r="F5" s="250"/>
      <c r="G5" s="249">
        <f t="shared" si="0"/>
        <v>0</v>
      </c>
    </row>
    <row r="6" spans="1:7" s="25" customFormat="1" x14ac:dyDescent="0.3">
      <c r="A6" s="227">
        <v>4</v>
      </c>
      <c r="B6" s="224" t="s">
        <v>66</v>
      </c>
      <c r="C6" s="225" t="s">
        <v>67</v>
      </c>
      <c r="D6" s="226" t="s">
        <v>68</v>
      </c>
      <c r="E6" s="243">
        <v>4</v>
      </c>
      <c r="F6" s="250"/>
      <c r="G6" s="249">
        <f t="shared" si="0"/>
        <v>0</v>
      </c>
    </row>
    <row r="7" spans="1:7" s="25" customFormat="1" x14ac:dyDescent="0.3">
      <c r="A7" s="227">
        <v>5</v>
      </c>
      <c r="B7" s="224" t="s">
        <v>69</v>
      </c>
      <c r="C7" s="225" t="s">
        <v>163</v>
      </c>
      <c r="D7" s="226" t="s">
        <v>70</v>
      </c>
      <c r="E7" s="243">
        <v>0</v>
      </c>
      <c r="F7" s="250"/>
      <c r="G7" s="249">
        <f t="shared" si="0"/>
        <v>0</v>
      </c>
    </row>
    <row r="8" spans="1:7" s="25" customFormat="1" x14ac:dyDescent="0.3">
      <c r="A8" s="227">
        <v>6</v>
      </c>
      <c r="B8" s="224">
        <v>20200100</v>
      </c>
      <c r="C8" s="225" t="s">
        <v>64</v>
      </c>
      <c r="D8" s="226" t="s">
        <v>65</v>
      </c>
      <c r="E8" s="242">
        <v>814</v>
      </c>
      <c r="F8" s="250"/>
      <c r="G8" s="249">
        <f t="shared" si="0"/>
        <v>0</v>
      </c>
    </row>
    <row r="9" spans="1:7" s="25" customFormat="1" x14ac:dyDescent="0.3">
      <c r="A9" s="227">
        <v>7</v>
      </c>
      <c r="B9" s="224">
        <v>20800150</v>
      </c>
      <c r="C9" s="225" t="s">
        <v>71</v>
      </c>
      <c r="D9" s="226" t="s">
        <v>65</v>
      </c>
      <c r="E9" s="227">
        <v>1121</v>
      </c>
      <c r="F9" s="250"/>
      <c r="G9" s="249">
        <f t="shared" si="0"/>
        <v>0</v>
      </c>
    </row>
    <row r="10" spans="1:7" s="25" customFormat="1" x14ac:dyDescent="0.3">
      <c r="A10" s="227">
        <v>8</v>
      </c>
      <c r="B10" s="224" t="s">
        <v>164</v>
      </c>
      <c r="C10" s="225" t="s">
        <v>165</v>
      </c>
      <c r="D10" s="226" t="s">
        <v>65</v>
      </c>
      <c r="E10" s="242">
        <v>435</v>
      </c>
      <c r="F10" s="250"/>
      <c r="G10" s="249">
        <f t="shared" si="0"/>
        <v>0</v>
      </c>
    </row>
    <row r="11" spans="1:7" s="25" customFormat="1" x14ac:dyDescent="0.3">
      <c r="A11" s="227">
        <v>9</v>
      </c>
      <c r="B11" s="224">
        <v>21101615</v>
      </c>
      <c r="C11" s="225" t="s">
        <v>72</v>
      </c>
      <c r="D11" s="226" t="s">
        <v>73</v>
      </c>
      <c r="E11" s="242">
        <v>395</v>
      </c>
      <c r="F11" s="250"/>
      <c r="G11" s="249">
        <f t="shared" si="0"/>
        <v>0</v>
      </c>
    </row>
    <row r="12" spans="1:7" s="25" customFormat="1" x14ac:dyDescent="0.3">
      <c r="A12" s="227">
        <v>10</v>
      </c>
      <c r="B12" s="224" t="s">
        <v>75</v>
      </c>
      <c r="C12" s="225" t="s">
        <v>76</v>
      </c>
      <c r="D12" s="226" t="s">
        <v>73</v>
      </c>
      <c r="E12" s="242">
        <v>18</v>
      </c>
      <c r="F12" s="250"/>
      <c r="G12" s="249">
        <f t="shared" si="0"/>
        <v>0</v>
      </c>
    </row>
    <row r="13" spans="1:7" s="25" customFormat="1" x14ac:dyDescent="0.3">
      <c r="A13" s="227">
        <v>11</v>
      </c>
      <c r="B13" s="224">
        <v>25200110</v>
      </c>
      <c r="C13" s="225" t="s">
        <v>74</v>
      </c>
      <c r="D13" s="226" t="s">
        <v>73</v>
      </c>
      <c r="E13" s="227">
        <v>395</v>
      </c>
      <c r="F13" s="250"/>
      <c r="G13" s="249">
        <f t="shared" si="0"/>
        <v>0</v>
      </c>
    </row>
    <row r="14" spans="1:7" s="25" customFormat="1" ht="14.4" customHeight="1" x14ac:dyDescent="0.3">
      <c r="A14" s="227">
        <v>12</v>
      </c>
      <c r="B14" s="224" t="s">
        <v>237</v>
      </c>
      <c r="C14" s="225" t="s">
        <v>238</v>
      </c>
      <c r="D14" s="226" t="s">
        <v>68</v>
      </c>
      <c r="E14" s="227">
        <v>4</v>
      </c>
      <c r="F14" s="250"/>
      <c r="G14" s="249">
        <f t="shared" si="0"/>
        <v>0</v>
      </c>
    </row>
    <row r="15" spans="1:7" s="25" customFormat="1" x14ac:dyDescent="0.3">
      <c r="A15" s="227">
        <v>13</v>
      </c>
      <c r="B15" s="224" t="s">
        <v>239</v>
      </c>
      <c r="C15" s="225" t="s">
        <v>240</v>
      </c>
      <c r="D15" s="226" t="s">
        <v>68</v>
      </c>
      <c r="E15" s="227">
        <v>0</v>
      </c>
      <c r="F15" s="250"/>
      <c r="G15" s="249">
        <f t="shared" si="0"/>
        <v>0</v>
      </c>
    </row>
    <row r="16" spans="1:7" s="25" customFormat="1" x14ac:dyDescent="0.3">
      <c r="A16" s="227">
        <v>14</v>
      </c>
      <c r="B16" s="224">
        <v>28000510</v>
      </c>
      <c r="C16" s="225" t="s">
        <v>77</v>
      </c>
      <c r="D16" s="226" t="s">
        <v>68</v>
      </c>
      <c r="E16" s="242">
        <v>7</v>
      </c>
      <c r="F16" s="250"/>
      <c r="G16" s="249">
        <f t="shared" si="0"/>
        <v>0</v>
      </c>
    </row>
    <row r="17" spans="1:7" s="25" customFormat="1" x14ac:dyDescent="0.3">
      <c r="A17" s="227">
        <v>15</v>
      </c>
      <c r="B17" s="224">
        <v>31101100</v>
      </c>
      <c r="C17" s="225" t="s">
        <v>167</v>
      </c>
      <c r="D17" s="226" t="s">
        <v>65</v>
      </c>
      <c r="E17" s="242">
        <v>340.42592592592592</v>
      </c>
      <c r="F17" s="250"/>
      <c r="G17" s="249">
        <f t="shared" si="0"/>
        <v>0</v>
      </c>
    </row>
    <row r="18" spans="1:7" s="25" customFormat="1" x14ac:dyDescent="0.3">
      <c r="A18" s="227">
        <v>16</v>
      </c>
      <c r="B18" s="224">
        <v>35300200</v>
      </c>
      <c r="C18" s="225" t="s">
        <v>78</v>
      </c>
      <c r="D18" s="226" t="s">
        <v>73</v>
      </c>
      <c r="E18" s="242">
        <v>0</v>
      </c>
      <c r="F18" s="250"/>
      <c r="G18" s="249">
        <f t="shared" si="0"/>
        <v>0</v>
      </c>
    </row>
    <row r="19" spans="1:7" s="25" customFormat="1" x14ac:dyDescent="0.3">
      <c r="A19" s="227">
        <v>17</v>
      </c>
      <c r="B19" s="224">
        <v>35300400</v>
      </c>
      <c r="C19" s="225" t="s">
        <v>241</v>
      </c>
      <c r="D19" s="226" t="s">
        <v>73</v>
      </c>
      <c r="E19" s="242">
        <v>1944.4444444444443</v>
      </c>
      <c r="F19" s="250"/>
      <c r="G19" s="249">
        <f t="shared" si="0"/>
        <v>0</v>
      </c>
    </row>
    <row r="20" spans="1:7" s="25" customFormat="1" x14ac:dyDescent="0.3">
      <c r="A20" s="227">
        <v>18</v>
      </c>
      <c r="B20" s="224">
        <v>40600290</v>
      </c>
      <c r="C20" s="225" t="s">
        <v>79</v>
      </c>
      <c r="D20" s="226" t="s">
        <v>80</v>
      </c>
      <c r="E20" s="242">
        <v>1394</v>
      </c>
      <c r="F20" s="250"/>
      <c r="G20" s="249">
        <f t="shared" si="0"/>
        <v>0</v>
      </c>
    </row>
    <row r="21" spans="1:7" s="25" customFormat="1" x14ac:dyDescent="0.3">
      <c r="A21" s="227">
        <v>19</v>
      </c>
      <c r="B21" s="224">
        <v>40600525</v>
      </c>
      <c r="C21" s="225" t="s">
        <v>168</v>
      </c>
      <c r="D21" s="226" t="s">
        <v>81</v>
      </c>
      <c r="E21" s="242">
        <v>3</v>
      </c>
      <c r="F21" s="250"/>
      <c r="G21" s="249">
        <f t="shared" si="0"/>
        <v>0</v>
      </c>
    </row>
    <row r="22" spans="1:7" s="25" customFormat="1" x14ac:dyDescent="0.3">
      <c r="A22" s="227">
        <v>20</v>
      </c>
      <c r="B22" s="224">
        <v>40600635</v>
      </c>
      <c r="C22" s="225" t="s">
        <v>82</v>
      </c>
      <c r="D22" s="226" t="s">
        <v>81</v>
      </c>
      <c r="E22" s="242">
        <v>167</v>
      </c>
      <c r="F22" s="250"/>
      <c r="G22" s="249">
        <f t="shared" si="0"/>
        <v>0</v>
      </c>
    </row>
    <row r="23" spans="1:7" s="25" customFormat="1" x14ac:dyDescent="0.3">
      <c r="A23" s="227">
        <v>21</v>
      </c>
      <c r="B23" s="224">
        <v>40604060</v>
      </c>
      <c r="C23" s="225" t="s">
        <v>169</v>
      </c>
      <c r="D23" s="226" t="s">
        <v>81</v>
      </c>
      <c r="E23" s="242">
        <v>227</v>
      </c>
      <c r="F23" s="250"/>
      <c r="G23" s="249">
        <f t="shared" si="0"/>
        <v>0</v>
      </c>
    </row>
    <row r="24" spans="1:7" s="25" customFormat="1" x14ac:dyDescent="0.3">
      <c r="A24" s="227">
        <v>22</v>
      </c>
      <c r="B24" s="224" t="s">
        <v>242</v>
      </c>
      <c r="C24" s="225" t="s">
        <v>243</v>
      </c>
      <c r="D24" s="226" t="s">
        <v>68</v>
      </c>
      <c r="E24" s="242">
        <v>0</v>
      </c>
      <c r="F24" s="250"/>
      <c r="G24" s="249">
        <f t="shared" si="0"/>
        <v>0</v>
      </c>
    </row>
    <row r="25" spans="1:7" s="25" customFormat="1" x14ac:dyDescent="0.3">
      <c r="A25" s="227">
        <v>23</v>
      </c>
      <c r="B25" s="224" t="s">
        <v>244</v>
      </c>
      <c r="C25" s="225" t="s">
        <v>245</v>
      </c>
      <c r="D25" s="226" t="s">
        <v>65</v>
      </c>
      <c r="E25" s="242">
        <v>0</v>
      </c>
      <c r="F25" s="250"/>
      <c r="G25" s="249">
        <f t="shared" si="0"/>
        <v>0</v>
      </c>
    </row>
    <row r="26" spans="1:7" s="25" customFormat="1" x14ac:dyDescent="0.3">
      <c r="A26" s="227">
        <v>24</v>
      </c>
      <c r="B26" s="224">
        <v>42300400</v>
      </c>
      <c r="C26" s="225" t="s">
        <v>170</v>
      </c>
      <c r="D26" s="226" t="s">
        <v>73</v>
      </c>
      <c r="E26" s="242">
        <v>69</v>
      </c>
      <c r="F26" s="250"/>
      <c r="G26" s="249">
        <f t="shared" si="0"/>
        <v>0</v>
      </c>
    </row>
    <row r="27" spans="1:7" s="25" customFormat="1" x14ac:dyDescent="0.3">
      <c r="A27" s="227">
        <v>25</v>
      </c>
      <c r="B27" s="224" t="s">
        <v>84</v>
      </c>
      <c r="C27" s="225" t="s">
        <v>171</v>
      </c>
      <c r="D27" s="226" t="s">
        <v>85</v>
      </c>
      <c r="E27" s="227">
        <v>3588</v>
      </c>
      <c r="F27" s="250"/>
      <c r="G27" s="249">
        <f t="shared" si="0"/>
        <v>0</v>
      </c>
    </row>
    <row r="28" spans="1:7" s="25" customFormat="1" x14ac:dyDescent="0.3">
      <c r="A28" s="227">
        <v>26</v>
      </c>
      <c r="B28" s="224" t="s">
        <v>86</v>
      </c>
      <c r="C28" s="225" t="s">
        <v>172</v>
      </c>
      <c r="D28" s="226" t="s">
        <v>85</v>
      </c>
      <c r="E28" s="227">
        <v>345</v>
      </c>
      <c r="F28" s="250"/>
      <c r="G28" s="249">
        <f t="shared" si="0"/>
        <v>0</v>
      </c>
    </row>
    <row r="29" spans="1:7" s="25" customFormat="1" x14ac:dyDescent="0.3">
      <c r="A29" s="227">
        <v>27</v>
      </c>
      <c r="B29" s="224" t="s">
        <v>87</v>
      </c>
      <c r="C29" s="225" t="s">
        <v>173</v>
      </c>
      <c r="D29" s="226" t="s">
        <v>85</v>
      </c>
      <c r="E29" s="227">
        <v>300</v>
      </c>
      <c r="F29" s="250"/>
      <c r="G29" s="249">
        <f t="shared" si="0"/>
        <v>0</v>
      </c>
    </row>
    <row r="30" spans="1:7" s="25" customFormat="1" x14ac:dyDescent="0.3">
      <c r="A30" s="227">
        <v>28</v>
      </c>
      <c r="B30" s="224" t="s">
        <v>88</v>
      </c>
      <c r="C30" s="225" t="s">
        <v>174</v>
      </c>
      <c r="D30" s="226" t="s">
        <v>85</v>
      </c>
      <c r="E30" s="242">
        <v>250</v>
      </c>
      <c r="F30" s="250"/>
      <c r="G30" s="249">
        <f t="shared" si="0"/>
        <v>0</v>
      </c>
    </row>
    <row r="31" spans="1:7" s="25" customFormat="1" x14ac:dyDescent="0.3">
      <c r="A31" s="227">
        <v>29</v>
      </c>
      <c r="B31" s="224" t="s">
        <v>89</v>
      </c>
      <c r="C31" s="225" t="s">
        <v>90</v>
      </c>
      <c r="D31" s="226" t="s">
        <v>85</v>
      </c>
      <c r="E31" s="227">
        <v>40</v>
      </c>
      <c r="F31" s="250"/>
      <c r="G31" s="249">
        <f t="shared" si="0"/>
        <v>0</v>
      </c>
    </row>
    <row r="32" spans="1:7" s="25" customFormat="1" x14ac:dyDescent="0.3">
      <c r="A32" s="227">
        <v>30</v>
      </c>
      <c r="B32" s="224" t="s">
        <v>91</v>
      </c>
      <c r="C32" s="225" t="s">
        <v>92</v>
      </c>
      <c r="D32" s="226" t="s">
        <v>73</v>
      </c>
      <c r="E32" s="242">
        <v>21.326666666666668</v>
      </c>
      <c r="F32" s="250"/>
      <c r="G32" s="249">
        <f t="shared" si="0"/>
        <v>0</v>
      </c>
    </row>
    <row r="33" spans="1:7" s="25" customFormat="1" x14ac:dyDescent="0.3">
      <c r="A33" s="227">
        <v>31</v>
      </c>
      <c r="B33" s="224">
        <v>44000100</v>
      </c>
      <c r="C33" s="225" t="s">
        <v>93</v>
      </c>
      <c r="D33" s="226" t="s">
        <v>73</v>
      </c>
      <c r="E33" s="242">
        <v>2463.1111111111113</v>
      </c>
      <c r="F33" s="250"/>
      <c r="G33" s="249">
        <f t="shared" si="0"/>
        <v>0</v>
      </c>
    </row>
    <row r="34" spans="1:7" s="25" customFormat="1" x14ac:dyDescent="0.3">
      <c r="A34" s="227">
        <v>32</v>
      </c>
      <c r="B34" s="224">
        <v>44000300</v>
      </c>
      <c r="C34" s="225" t="s">
        <v>175</v>
      </c>
      <c r="D34" s="226" t="s">
        <v>70</v>
      </c>
      <c r="E34" s="227">
        <v>0</v>
      </c>
      <c r="F34" s="250"/>
      <c r="G34" s="249">
        <f t="shared" si="0"/>
        <v>0</v>
      </c>
    </row>
    <row r="35" spans="1:7" s="25" customFormat="1" x14ac:dyDescent="0.3">
      <c r="A35" s="227">
        <v>33</v>
      </c>
      <c r="B35" s="224">
        <v>44000500</v>
      </c>
      <c r="C35" s="225" t="s">
        <v>94</v>
      </c>
      <c r="D35" s="226" t="s">
        <v>70</v>
      </c>
      <c r="E35" s="227">
        <v>197</v>
      </c>
      <c r="F35" s="250"/>
      <c r="G35" s="249">
        <f t="shared" si="0"/>
        <v>0</v>
      </c>
    </row>
    <row r="36" spans="1:7" s="25" customFormat="1" x14ac:dyDescent="0.3">
      <c r="A36" s="227">
        <v>34</v>
      </c>
      <c r="B36" s="224">
        <v>44000600</v>
      </c>
      <c r="C36" s="225" t="s">
        <v>177</v>
      </c>
      <c r="D36" s="226" t="s">
        <v>85</v>
      </c>
      <c r="E36" s="242">
        <v>3427</v>
      </c>
      <c r="F36" s="250"/>
      <c r="G36" s="249">
        <f t="shared" si="0"/>
        <v>0</v>
      </c>
    </row>
    <row r="37" spans="1:7" s="25" customFormat="1" x14ac:dyDescent="0.3">
      <c r="A37" s="227">
        <v>35</v>
      </c>
      <c r="B37" s="224" t="s">
        <v>246</v>
      </c>
      <c r="C37" s="225" t="s">
        <v>95</v>
      </c>
      <c r="D37" s="226" t="s">
        <v>70</v>
      </c>
      <c r="E37" s="247">
        <v>787</v>
      </c>
      <c r="F37" s="250"/>
      <c r="G37" s="249">
        <f t="shared" si="0"/>
        <v>0</v>
      </c>
    </row>
    <row r="38" spans="1:7" s="25" customFormat="1" x14ac:dyDescent="0.3">
      <c r="A38" s="227">
        <v>36</v>
      </c>
      <c r="B38" s="224">
        <v>54248510</v>
      </c>
      <c r="C38" s="225" t="s">
        <v>178</v>
      </c>
      <c r="D38" s="226" t="s">
        <v>65</v>
      </c>
      <c r="E38" s="227">
        <v>0</v>
      </c>
      <c r="F38" s="250"/>
      <c r="G38" s="249">
        <f t="shared" si="0"/>
        <v>0</v>
      </c>
    </row>
    <row r="39" spans="1:7" s="25" customFormat="1" ht="27.6" x14ac:dyDescent="0.3">
      <c r="A39" s="227">
        <v>37</v>
      </c>
      <c r="B39" s="224" t="s">
        <v>247</v>
      </c>
      <c r="C39" s="225" t="s">
        <v>248</v>
      </c>
      <c r="D39" s="226" t="s">
        <v>70</v>
      </c>
      <c r="E39" s="227">
        <v>0</v>
      </c>
      <c r="F39" s="250"/>
      <c r="G39" s="249">
        <f t="shared" si="0"/>
        <v>0</v>
      </c>
    </row>
    <row r="40" spans="1:7" s="25" customFormat="1" x14ac:dyDescent="0.3">
      <c r="A40" s="227">
        <v>38</v>
      </c>
      <c r="B40" s="224" t="s">
        <v>249</v>
      </c>
      <c r="C40" s="225" t="s">
        <v>250</v>
      </c>
      <c r="D40" s="226" t="s">
        <v>70</v>
      </c>
      <c r="E40" s="227">
        <v>0</v>
      </c>
      <c r="F40" s="250"/>
      <c r="G40" s="249">
        <f t="shared" si="0"/>
        <v>0</v>
      </c>
    </row>
    <row r="41" spans="1:7" s="25" customFormat="1" x14ac:dyDescent="0.3">
      <c r="A41" s="227">
        <v>39</v>
      </c>
      <c r="B41" s="224" t="s">
        <v>96</v>
      </c>
      <c r="C41" s="225" t="s">
        <v>97</v>
      </c>
      <c r="D41" s="226" t="s">
        <v>70</v>
      </c>
      <c r="E41" s="227">
        <v>0</v>
      </c>
      <c r="F41" s="250"/>
      <c r="G41" s="249">
        <f t="shared" si="0"/>
        <v>0</v>
      </c>
    </row>
    <row r="42" spans="1:7" s="25" customFormat="1" x14ac:dyDescent="0.3">
      <c r="A42" s="227">
        <v>40</v>
      </c>
      <c r="B42" s="224" t="s">
        <v>98</v>
      </c>
      <c r="C42" s="225" t="s">
        <v>99</v>
      </c>
      <c r="D42" s="226" t="s">
        <v>70</v>
      </c>
      <c r="E42" s="227">
        <v>0</v>
      </c>
      <c r="F42" s="250"/>
      <c r="G42" s="249">
        <f t="shared" si="0"/>
        <v>0</v>
      </c>
    </row>
    <row r="43" spans="1:7" s="25" customFormat="1" x14ac:dyDescent="0.3">
      <c r="A43" s="227">
        <v>41</v>
      </c>
      <c r="B43" s="224" t="s">
        <v>100</v>
      </c>
      <c r="C43" s="225" t="s">
        <v>101</v>
      </c>
      <c r="D43" s="226" t="s">
        <v>70</v>
      </c>
      <c r="E43" s="242">
        <v>80</v>
      </c>
      <c r="F43" s="250"/>
      <c r="G43" s="249">
        <f t="shared" si="0"/>
        <v>0</v>
      </c>
    </row>
    <row r="44" spans="1:7" s="25" customFormat="1" x14ac:dyDescent="0.3">
      <c r="A44" s="227">
        <v>42</v>
      </c>
      <c r="B44" s="224" t="s">
        <v>251</v>
      </c>
      <c r="C44" s="225" t="s">
        <v>252</v>
      </c>
      <c r="D44" s="226" t="s">
        <v>70</v>
      </c>
      <c r="E44" s="242">
        <v>0</v>
      </c>
      <c r="F44" s="250"/>
      <c r="G44" s="249">
        <f t="shared" si="0"/>
        <v>0</v>
      </c>
    </row>
    <row r="45" spans="1:7" s="25" customFormat="1" x14ac:dyDescent="0.3">
      <c r="A45" s="227">
        <v>43</v>
      </c>
      <c r="B45" s="224" t="s">
        <v>253</v>
      </c>
      <c r="C45" s="225" t="s">
        <v>254</v>
      </c>
      <c r="D45" s="226" t="s">
        <v>70</v>
      </c>
      <c r="E45" s="242">
        <v>0</v>
      </c>
      <c r="F45" s="250"/>
      <c r="G45" s="249">
        <f t="shared" si="0"/>
        <v>0</v>
      </c>
    </row>
    <row r="46" spans="1:7" s="25" customFormat="1" x14ac:dyDescent="0.3">
      <c r="A46" s="227">
        <v>44</v>
      </c>
      <c r="B46" s="224" t="s">
        <v>179</v>
      </c>
      <c r="C46" s="225" t="s">
        <v>180</v>
      </c>
      <c r="D46" s="226" t="s">
        <v>70</v>
      </c>
      <c r="E46" s="242">
        <v>110</v>
      </c>
      <c r="F46" s="250"/>
      <c r="G46" s="249">
        <f t="shared" si="0"/>
        <v>0</v>
      </c>
    </row>
    <row r="47" spans="1:7" s="25" customFormat="1" x14ac:dyDescent="0.3">
      <c r="A47" s="227">
        <v>45</v>
      </c>
      <c r="B47" s="224" t="s">
        <v>255</v>
      </c>
      <c r="C47" s="225" t="s">
        <v>256</v>
      </c>
      <c r="D47" s="226" t="s">
        <v>70</v>
      </c>
      <c r="E47" s="242">
        <v>0</v>
      </c>
      <c r="F47" s="250"/>
      <c r="G47" s="249">
        <f t="shared" si="0"/>
        <v>0</v>
      </c>
    </row>
    <row r="48" spans="1:7" s="25" customFormat="1" x14ac:dyDescent="0.3">
      <c r="A48" s="227">
        <v>46</v>
      </c>
      <c r="B48" s="224" t="s">
        <v>181</v>
      </c>
      <c r="C48" s="225" t="s">
        <v>182</v>
      </c>
      <c r="D48" s="226" t="s">
        <v>70</v>
      </c>
      <c r="E48" s="242">
        <v>345</v>
      </c>
      <c r="F48" s="250"/>
      <c r="G48" s="249">
        <f t="shared" si="0"/>
        <v>0</v>
      </c>
    </row>
    <row r="49" spans="1:7" s="25" customFormat="1" x14ac:dyDescent="0.3">
      <c r="A49" s="227">
        <v>47</v>
      </c>
      <c r="B49" s="224" t="s">
        <v>183</v>
      </c>
      <c r="C49" s="225" t="s">
        <v>184</v>
      </c>
      <c r="D49" s="226" t="s">
        <v>70</v>
      </c>
      <c r="E49" s="242">
        <v>390</v>
      </c>
      <c r="F49" s="250"/>
      <c r="G49" s="249">
        <f t="shared" si="0"/>
        <v>0</v>
      </c>
    </row>
    <row r="50" spans="1:7" s="25" customFormat="1" x14ac:dyDescent="0.3">
      <c r="A50" s="227">
        <v>48</v>
      </c>
      <c r="B50" s="224" t="s">
        <v>257</v>
      </c>
      <c r="C50" s="225" t="s">
        <v>258</v>
      </c>
      <c r="D50" s="226" t="s">
        <v>70</v>
      </c>
      <c r="E50" s="242">
        <v>0</v>
      </c>
      <c r="F50" s="250"/>
      <c r="G50" s="249">
        <f t="shared" si="0"/>
        <v>0</v>
      </c>
    </row>
    <row r="51" spans="1:7" s="25" customFormat="1" x14ac:dyDescent="0.3">
      <c r="A51" s="235">
        <v>49</v>
      </c>
      <c r="B51" s="228" t="s">
        <v>259</v>
      </c>
      <c r="C51" s="229" t="s">
        <v>260</v>
      </c>
      <c r="D51" s="230" t="s">
        <v>70</v>
      </c>
      <c r="E51" s="242">
        <v>0</v>
      </c>
      <c r="F51" s="254"/>
      <c r="G51" s="252">
        <f t="shared" si="0"/>
        <v>0</v>
      </c>
    </row>
    <row r="52" spans="1:7" s="25" customFormat="1" x14ac:dyDescent="0.3">
      <c r="A52" s="227">
        <v>50</v>
      </c>
      <c r="B52" s="224" t="s">
        <v>156</v>
      </c>
      <c r="C52" s="225" t="s">
        <v>157</v>
      </c>
      <c r="D52" s="226" t="s">
        <v>70</v>
      </c>
      <c r="E52" s="242">
        <v>105</v>
      </c>
      <c r="F52" s="255"/>
      <c r="G52" s="253">
        <f t="shared" si="0"/>
        <v>0</v>
      </c>
    </row>
    <row r="53" spans="1:7" s="25" customFormat="1" x14ac:dyDescent="0.3">
      <c r="A53" s="227">
        <v>51</v>
      </c>
      <c r="B53" s="224" t="s">
        <v>102</v>
      </c>
      <c r="C53" s="225" t="s">
        <v>103</v>
      </c>
      <c r="D53" s="226" t="s">
        <v>70</v>
      </c>
      <c r="E53" s="242">
        <v>2173</v>
      </c>
      <c r="F53" s="255"/>
      <c r="G53" s="253">
        <f t="shared" si="0"/>
        <v>0</v>
      </c>
    </row>
    <row r="54" spans="1:7" s="25" customFormat="1" x14ac:dyDescent="0.3">
      <c r="A54" s="227">
        <v>52</v>
      </c>
      <c r="B54" s="224">
        <v>56100015</v>
      </c>
      <c r="C54" s="225" t="s">
        <v>185</v>
      </c>
      <c r="D54" s="226" t="s">
        <v>68</v>
      </c>
      <c r="E54" s="233">
        <v>0</v>
      </c>
      <c r="F54" s="255"/>
      <c r="G54" s="253">
        <f t="shared" si="0"/>
        <v>0</v>
      </c>
    </row>
    <row r="55" spans="1:7" s="25" customFormat="1" x14ac:dyDescent="0.3">
      <c r="A55" s="227">
        <v>53</v>
      </c>
      <c r="B55" s="224">
        <v>56100020</v>
      </c>
      <c r="C55" s="225" t="s">
        <v>186</v>
      </c>
      <c r="D55" s="226" t="s">
        <v>68</v>
      </c>
      <c r="E55" s="233">
        <v>4</v>
      </c>
      <c r="F55" s="255"/>
      <c r="G55" s="253">
        <f t="shared" si="0"/>
        <v>0</v>
      </c>
    </row>
    <row r="56" spans="1:7" s="25" customFormat="1" x14ac:dyDescent="0.3">
      <c r="A56" s="227">
        <v>54</v>
      </c>
      <c r="B56" s="224">
        <v>56100055</v>
      </c>
      <c r="C56" s="225" t="s">
        <v>261</v>
      </c>
      <c r="D56" s="226" t="s">
        <v>68</v>
      </c>
      <c r="E56" s="233">
        <v>0</v>
      </c>
      <c r="F56" s="255"/>
      <c r="G56" s="253">
        <f t="shared" si="0"/>
        <v>0</v>
      </c>
    </row>
    <row r="57" spans="1:7" s="25" customFormat="1" x14ac:dyDescent="0.3">
      <c r="A57" s="227">
        <v>55</v>
      </c>
      <c r="B57" s="224">
        <v>56100065</v>
      </c>
      <c r="C57" s="225" t="s">
        <v>262</v>
      </c>
      <c r="D57" s="226" t="s">
        <v>68</v>
      </c>
      <c r="E57" s="233">
        <v>0</v>
      </c>
      <c r="F57" s="255"/>
      <c r="G57" s="253">
        <f t="shared" si="0"/>
        <v>0</v>
      </c>
    </row>
    <row r="58" spans="1:7" s="25" customFormat="1" x14ac:dyDescent="0.3">
      <c r="A58" s="227">
        <v>56</v>
      </c>
      <c r="B58" s="224">
        <v>56103000</v>
      </c>
      <c r="C58" s="225" t="s">
        <v>187</v>
      </c>
      <c r="D58" s="226" t="s">
        <v>70</v>
      </c>
      <c r="E58" s="236">
        <v>0</v>
      </c>
      <c r="F58" s="255"/>
      <c r="G58" s="253">
        <f t="shared" si="0"/>
        <v>0</v>
      </c>
    </row>
    <row r="59" spans="1:7" s="25" customFormat="1" x14ac:dyDescent="0.3">
      <c r="A59" s="227">
        <v>57</v>
      </c>
      <c r="B59" s="224" t="s">
        <v>263</v>
      </c>
      <c r="C59" s="225" t="s">
        <v>264</v>
      </c>
      <c r="D59" s="226" t="s">
        <v>70</v>
      </c>
      <c r="E59" s="236">
        <v>915</v>
      </c>
      <c r="F59" s="255"/>
      <c r="G59" s="253">
        <f t="shared" si="0"/>
        <v>0</v>
      </c>
    </row>
    <row r="60" spans="1:7" s="25" customFormat="1" x14ac:dyDescent="0.3">
      <c r="A60" s="227">
        <v>58</v>
      </c>
      <c r="B60" s="224" t="s">
        <v>265</v>
      </c>
      <c r="C60" s="225" t="s">
        <v>266</v>
      </c>
      <c r="D60" s="226" t="s">
        <v>70</v>
      </c>
      <c r="E60" s="236">
        <v>0</v>
      </c>
      <c r="F60" s="255"/>
      <c r="G60" s="253">
        <f t="shared" si="0"/>
        <v>0</v>
      </c>
    </row>
    <row r="61" spans="1:7" s="25" customFormat="1" x14ac:dyDescent="0.3">
      <c r="A61" s="227">
        <v>59</v>
      </c>
      <c r="B61" s="224" t="s">
        <v>267</v>
      </c>
      <c r="C61" s="225" t="s">
        <v>268</v>
      </c>
      <c r="D61" s="226" t="s">
        <v>68</v>
      </c>
      <c r="E61" s="236">
        <v>3</v>
      </c>
      <c r="F61" s="255"/>
      <c r="G61" s="253">
        <f t="shared" si="0"/>
        <v>0</v>
      </c>
    </row>
    <row r="62" spans="1:7" s="25" customFormat="1" x14ac:dyDescent="0.3">
      <c r="A62" s="227">
        <v>60</v>
      </c>
      <c r="B62" s="224" t="s">
        <v>269</v>
      </c>
      <c r="C62" s="225" t="s">
        <v>270</v>
      </c>
      <c r="D62" s="226" t="s">
        <v>68</v>
      </c>
      <c r="E62" s="236">
        <v>0</v>
      </c>
      <c r="F62" s="255"/>
      <c r="G62" s="253">
        <f t="shared" si="0"/>
        <v>0</v>
      </c>
    </row>
    <row r="63" spans="1:7" s="25" customFormat="1" x14ac:dyDescent="0.3">
      <c r="A63" s="227">
        <v>61</v>
      </c>
      <c r="B63" s="224">
        <v>56109418</v>
      </c>
      <c r="C63" s="225" t="s">
        <v>188</v>
      </c>
      <c r="D63" s="226" t="s">
        <v>68</v>
      </c>
      <c r="E63" s="236">
        <v>3</v>
      </c>
      <c r="F63" s="255"/>
      <c r="G63" s="253">
        <f t="shared" si="0"/>
        <v>0</v>
      </c>
    </row>
    <row r="64" spans="1:7" s="25" customFormat="1" x14ac:dyDescent="0.3">
      <c r="A64" s="227">
        <v>62</v>
      </c>
      <c r="B64" s="224">
        <v>56109400</v>
      </c>
      <c r="C64" s="225" t="s">
        <v>271</v>
      </c>
      <c r="D64" s="226" t="s">
        <v>68</v>
      </c>
      <c r="E64" s="236">
        <v>0</v>
      </c>
      <c r="F64" s="255"/>
      <c r="G64" s="253">
        <f t="shared" si="0"/>
        <v>0</v>
      </c>
    </row>
    <row r="65" spans="1:7" s="25" customFormat="1" x14ac:dyDescent="0.3">
      <c r="A65" s="227">
        <v>63</v>
      </c>
      <c r="B65" s="224">
        <v>56109408</v>
      </c>
      <c r="C65" s="225" t="s">
        <v>272</v>
      </c>
      <c r="D65" s="226" t="s">
        <v>68</v>
      </c>
      <c r="E65" s="233">
        <v>0</v>
      </c>
      <c r="F65" s="255"/>
      <c r="G65" s="253">
        <f t="shared" si="0"/>
        <v>0</v>
      </c>
    </row>
    <row r="66" spans="1:7" s="25" customFormat="1" x14ac:dyDescent="0.3">
      <c r="A66" s="227">
        <v>64</v>
      </c>
      <c r="B66" s="224">
        <v>56109420</v>
      </c>
      <c r="C66" s="225" t="s">
        <v>189</v>
      </c>
      <c r="D66" s="226" t="s">
        <v>68</v>
      </c>
      <c r="E66" s="233">
        <v>10</v>
      </c>
      <c r="F66" s="255"/>
      <c r="G66" s="253">
        <f t="shared" si="0"/>
        <v>0</v>
      </c>
    </row>
    <row r="67" spans="1:7" s="25" customFormat="1" x14ac:dyDescent="0.3">
      <c r="A67" s="227">
        <v>65</v>
      </c>
      <c r="B67" s="224">
        <v>56109424</v>
      </c>
      <c r="C67" s="225" t="s">
        <v>273</v>
      </c>
      <c r="D67" s="226" t="s">
        <v>68</v>
      </c>
      <c r="E67" s="233">
        <v>0</v>
      </c>
      <c r="F67" s="255"/>
      <c r="G67" s="253">
        <f t="shared" si="0"/>
        <v>0</v>
      </c>
    </row>
    <row r="68" spans="1:7" s="25" customFormat="1" x14ac:dyDescent="0.3">
      <c r="A68" s="227">
        <v>66</v>
      </c>
      <c r="B68" s="224">
        <v>56200300</v>
      </c>
      <c r="C68" s="225" t="s">
        <v>190</v>
      </c>
      <c r="D68" s="226" t="s">
        <v>191</v>
      </c>
      <c r="E68" s="233">
        <v>0</v>
      </c>
      <c r="F68" s="255"/>
      <c r="G68" s="253">
        <f t="shared" ref="G68:G131" si="1">SUM(E68*F68)</f>
        <v>0</v>
      </c>
    </row>
    <row r="69" spans="1:7" s="25" customFormat="1" x14ac:dyDescent="0.3">
      <c r="A69" s="227">
        <v>67</v>
      </c>
      <c r="B69" s="224" t="s">
        <v>274</v>
      </c>
      <c r="C69" s="225" t="s">
        <v>275</v>
      </c>
      <c r="D69" s="226" t="s">
        <v>68</v>
      </c>
      <c r="E69" s="233">
        <v>2</v>
      </c>
      <c r="F69" s="255"/>
      <c r="G69" s="253">
        <f t="shared" si="1"/>
        <v>0</v>
      </c>
    </row>
    <row r="70" spans="1:7" s="25" customFormat="1" x14ac:dyDescent="0.3">
      <c r="A70" s="227">
        <v>68</v>
      </c>
      <c r="B70" s="224" t="s">
        <v>276</v>
      </c>
      <c r="C70" s="225" t="s">
        <v>277</v>
      </c>
      <c r="D70" s="226" t="s">
        <v>68</v>
      </c>
      <c r="E70" s="233">
        <v>2</v>
      </c>
      <c r="F70" s="255"/>
      <c r="G70" s="253">
        <f t="shared" si="1"/>
        <v>0</v>
      </c>
    </row>
    <row r="71" spans="1:7" s="25" customFormat="1" x14ac:dyDescent="0.3">
      <c r="A71" s="227">
        <v>69</v>
      </c>
      <c r="B71" s="224">
        <v>56400700</v>
      </c>
      <c r="C71" s="225" t="s">
        <v>192</v>
      </c>
      <c r="D71" s="226" t="s">
        <v>68</v>
      </c>
      <c r="E71" s="233">
        <v>1</v>
      </c>
      <c r="F71" s="255"/>
      <c r="G71" s="253">
        <f t="shared" si="1"/>
        <v>0</v>
      </c>
    </row>
    <row r="72" spans="1:7" s="25" customFormat="1" x14ac:dyDescent="0.3">
      <c r="A72" s="227">
        <v>70</v>
      </c>
      <c r="B72" s="224" t="s">
        <v>278</v>
      </c>
      <c r="C72" s="225" t="s">
        <v>279</v>
      </c>
      <c r="D72" s="226" t="s">
        <v>68</v>
      </c>
      <c r="E72" s="233">
        <v>3</v>
      </c>
      <c r="F72" s="255"/>
      <c r="G72" s="253">
        <f t="shared" si="1"/>
        <v>0</v>
      </c>
    </row>
    <row r="73" spans="1:7" s="25" customFormat="1" x14ac:dyDescent="0.3">
      <c r="A73" s="227">
        <v>71</v>
      </c>
      <c r="B73" s="224" t="s">
        <v>280</v>
      </c>
      <c r="C73" s="225" t="s">
        <v>202</v>
      </c>
      <c r="D73" s="226" t="s">
        <v>68</v>
      </c>
      <c r="E73" s="233">
        <v>0</v>
      </c>
      <c r="F73" s="255"/>
      <c r="G73" s="253">
        <f t="shared" si="1"/>
        <v>0</v>
      </c>
    </row>
    <row r="74" spans="1:7" s="25" customFormat="1" x14ac:dyDescent="0.3">
      <c r="A74" s="227">
        <v>72</v>
      </c>
      <c r="B74" s="224" t="s">
        <v>281</v>
      </c>
      <c r="C74" s="225" t="s">
        <v>195</v>
      </c>
      <c r="D74" s="226" t="s">
        <v>68</v>
      </c>
      <c r="E74" s="233">
        <v>4</v>
      </c>
      <c r="F74" s="255"/>
      <c r="G74" s="253">
        <f t="shared" si="1"/>
        <v>0</v>
      </c>
    </row>
    <row r="75" spans="1:7" s="25" customFormat="1" x14ac:dyDescent="0.3">
      <c r="A75" s="227">
        <v>73</v>
      </c>
      <c r="B75" s="224" t="s">
        <v>194</v>
      </c>
      <c r="C75" s="225" t="s">
        <v>282</v>
      </c>
      <c r="D75" s="226" t="s">
        <v>68</v>
      </c>
      <c r="E75" s="233">
        <v>0</v>
      </c>
      <c r="F75" s="255"/>
      <c r="G75" s="253">
        <f t="shared" si="1"/>
        <v>0</v>
      </c>
    </row>
    <row r="76" spans="1:7" s="25" customFormat="1" x14ac:dyDescent="0.3">
      <c r="A76" s="227">
        <v>74</v>
      </c>
      <c r="B76" s="224" t="s">
        <v>196</v>
      </c>
      <c r="C76" s="225" t="s">
        <v>283</v>
      </c>
      <c r="D76" s="226" t="s">
        <v>68</v>
      </c>
      <c r="E76" s="233">
        <v>0</v>
      </c>
      <c r="F76" s="255"/>
      <c r="G76" s="253">
        <f t="shared" si="1"/>
        <v>0</v>
      </c>
    </row>
    <row r="77" spans="1:7" s="25" customFormat="1" x14ac:dyDescent="0.3">
      <c r="A77" s="227">
        <v>75</v>
      </c>
      <c r="B77" s="224" t="s">
        <v>197</v>
      </c>
      <c r="C77" s="225" t="s">
        <v>198</v>
      </c>
      <c r="D77" s="226" t="s">
        <v>68</v>
      </c>
      <c r="E77" s="233">
        <v>0</v>
      </c>
      <c r="F77" s="255"/>
      <c r="G77" s="253">
        <f t="shared" si="1"/>
        <v>0</v>
      </c>
    </row>
    <row r="78" spans="1:7" s="25" customFormat="1" x14ac:dyDescent="0.3">
      <c r="A78" s="227">
        <v>76</v>
      </c>
      <c r="B78" s="224" t="s">
        <v>284</v>
      </c>
      <c r="C78" s="225" t="s">
        <v>199</v>
      </c>
      <c r="D78" s="226" t="s">
        <v>68</v>
      </c>
      <c r="E78" s="233">
        <v>0</v>
      </c>
      <c r="F78" s="255"/>
      <c r="G78" s="253">
        <f t="shared" si="1"/>
        <v>0</v>
      </c>
    </row>
    <row r="79" spans="1:7" s="25" customFormat="1" x14ac:dyDescent="0.3">
      <c r="A79" s="227">
        <v>77</v>
      </c>
      <c r="B79" s="224" t="s">
        <v>284</v>
      </c>
      <c r="C79" s="225" t="s">
        <v>200</v>
      </c>
      <c r="D79" s="226" t="s">
        <v>68</v>
      </c>
      <c r="E79" s="233">
        <v>0</v>
      </c>
      <c r="F79" s="255"/>
      <c r="G79" s="253">
        <f t="shared" si="1"/>
        <v>0</v>
      </c>
    </row>
    <row r="80" spans="1:7" s="25" customFormat="1" x14ac:dyDescent="0.3">
      <c r="A80" s="227">
        <v>78</v>
      </c>
      <c r="B80" s="224" t="s">
        <v>284</v>
      </c>
      <c r="C80" s="225" t="s">
        <v>201</v>
      </c>
      <c r="D80" s="226" t="s">
        <v>68</v>
      </c>
      <c r="E80" s="233">
        <v>0</v>
      </c>
      <c r="F80" s="255"/>
      <c r="G80" s="253">
        <f t="shared" si="1"/>
        <v>0</v>
      </c>
    </row>
    <row r="81" spans="1:7" s="25" customFormat="1" x14ac:dyDescent="0.3">
      <c r="A81" s="227">
        <v>79</v>
      </c>
      <c r="B81" s="224" t="s">
        <v>285</v>
      </c>
      <c r="C81" s="225" t="s">
        <v>286</v>
      </c>
      <c r="D81" s="226" t="s">
        <v>68</v>
      </c>
      <c r="E81" s="233">
        <v>0</v>
      </c>
      <c r="F81" s="255"/>
      <c r="G81" s="253">
        <f t="shared" si="1"/>
        <v>0</v>
      </c>
    </row>
    <row r="82" spans="1:7" s="25" customFormat="1" x14ac:dyDescent="0.3">
      <c r="A82" s="227">
        <v>80</v>
      </c>
      <c r="B82" s="224" t="s">
        <v>284</v>
      </c>
      <c r="C82" s="225" t="s">
        <v>287</v>
      </c>
      <c r="D82" s="226" t="s">
        <v>191</v>
      </c>
      <c r="E82" s="233">
        <v>0</v>
      </c>
      <c r="F82" s="255"/>
      <c r="G82" s="253">
        <f t="shared" si="1"/>
        <v>0</v>
      </c>
    </row>
    <row r="83" spans="1:7" s="25" customFormat="1" x14ac:dyDescent="0.3">
      <c r="A83" s="227">
        <v>81</v>
      </c>
      <c r="B83" s="224" t="s">
        <v>288</v>
      </c>
      <c r="C83" s="225" t="s">
        <v>289</v>
      </c>
      <c r="D83" s="226" t="s">
        <v>68</v>
      </c>
      <c r="E83" s="233">
        <v>0</v>
      </c>
      <c r="F83" s="255"/>
      <c r="G83" s="253">
        <f t="shared" si="1"/>
        <v>0</v>
      </c>
    </row>
    <row r="84" spans="1:7" s="25" customFormat="1" ht="14.4" customHeight="1" x14ac:dyDescent="0.3">
      <c r="A84" s="227">
        <v>82</v>
      </c>
      <c r="B84" s="224" t="s">
        <v>104</v>
      </c>
      <c r="C84" s="225" t="s">
        <v>204</v>
      </c>
      <c r="D84" s="226" t="s">
        <v>68</v>
      </c>
      <c r="E84" s="227">
        <v>7</v>
      </c>
      <c r="F84" s="255"/>
      <c r="G84" s="253">
        <f t="shared" si="1"/>
        <v>0</v>
      </c>
    </row>
    <row r="85" spans="1:7" s="25" customFormat="1" ht="27.6" x14ac:dyDescent="0.3">
      <c r="A85" s="227">
        <v>83</v>
      </c>
      <c r="B85" s="224" t="s">
        <v>290</v>
      </c>
      <c r="C85" s="225" t="s">
        <v>291</v>
      </c>
      <c r="D85" s="226" t="s">
        <v>68</v>
      </c>
      <c r="E85" s="227">
        <v>0</v>
      </c>
      <c r="F85" s="255"/>
      <c r="G85" s="253">
        <f t="shared" si="1"/>
        <v>0</v>
      </c>
    </row>
    <row r="86" spans="1:7" s="25" customFormat="1" ht="14.4" customHeight="1" x14ac:dyDescent="0.3">
      <c r="A86" s="227">
        <v>84</v>
      </c>
      <c r="B86" s="224" t="s">
        <v>292</v>
      </c>
      <c r="C86" s="225" t="s">
        <v>293</v>
      </c>
      <c r="D86" s="226" t="s">
        <v>68</v>
      </c>
      <c r="E86" s="227">
        <v>0</v>
      </c>
      <c r="F86" s="255"/>
      <c r="G86" s="253">
        <f t="shared" si="1"/>
        <v>0</v>
      </c>
    </row>
    <row r="87" spans="1:7" s="25" customFormat="1" ht="14.4" customHeight="1" x14ac:dyDescent="0.3">
      <c r="A87" s="227">
        <v>85</v>
      </c>
      <c r="B87" s="224" t="s">
        <v>294</v>
      </c>
      <c r="C87" s="225" t="s">
        <v>193</v>
      </c>
      <c r="D87" s="226" t="s">
        <v>68</v>
      </c>
      <c r="E87" s="233">
        <v>3</v>
      </c>
      <c r="F87" s="255"/>
      <c r="G87" s="253">
        <f t="shared" si="1"/>
        <v>0</v>
      </c>
    </row>
    <row r="88" spans="1:7" s="25" customFormat="1" x14ac:dyDescent="0.3">
      <c r="A88" s="227">
        <v>86</v>
      </c>
      <c r="B88" s="224" t="s">
        <v>209</v>
      </c>
      <c r="C88" s="225" t="s">
        <v>210</v>
      </c>
      <c r="D88" s="226" t="s">
        <v>68</v>
      </c>
      <c r="E88" s="227">
        <v>0</v>
      </c>
      <c r="F88" s="255"/>
      <c r="G88" s="253">
        <f t="shared" si="1"/>
        <v>0</v>
      </c>
    </row>
    <row r="89" spans="1:7" s="25" customFormat="1" x14ac:dyDescent="0.3">
      <c r="A89" s="227">
        <v>87</v>
      </c>
      <c r="B89" s="224" t="s">
        <v>295</v>
      </c>
      <c r="C89" s="225" t="s">
        <v>296</v>
      </c>
      <c r="D89" s="226" t="s">
        <v>68</v>
      </c>
      <c r="E89" s="227">
        <v>0</v>
      </c>
      <c r="F89" s="255"/>
      <c r="G89" s="253">
        <f t="shared" si="1"/>
        <v>0</v>
      </c>
    </row>
    <row r="90" spans="1:7" s="25" customFormat="1" ht="14.4" customHeight="1" x14ac:dyDescent="0.3">
      <c r="A90" s="227">
        <v>88</v>
      </c>
      <c r="B90" s="224" t="s">
        <v>211</v>
      </c>
      <c r="C90" s="225" t="s">
        <v>212</v>
      </c>
      <c r="D90" s="226" t="s">
        <v>68</v>
      </c>
      <c r="E90" s="227">
        <v>6</v>
      </c>
      <c r="F90" s="255"/>
      <c r="G90" s="253">
        <f t="shared" si="1"/>
        <v>0</v>
      </c>
    </row>
    <row r="91" spans="1:7" s="25" customFormat="1" ht="27.6" x14ac:dyDescent="0.3">
      <c r="A91" s="227">
        <v>89</v>
      </c>
      <c r="B91" s="224" t="s">
        <v>297</v>
      </c>
      <c r="C91" s="225" t="s">
        <v>203</v>
      </c>
      <c r="D91" s="226" t="s">
        <v>68</v>
      </c>
      <c r="E91" s="227">
        <v>0</v>
      </c>
      <c r="F91" s="255"/>
      <c r="G91" s="253">
        <f t="shared" si="1"/>
        <v>0</v>
      </c>
    </row>
    <row r="92" spans="1:7" s="25" customFormat="1" ht="14.4" customHeight="1" x14ac:dyDescent="0.3">
      <c r="A92" s="227">
        <v>90</v>
      </c>
      <c r="B92" s="224" t="s">
        <v>205</v>
      </c>
      <c r="C92" s="225" t="s">
        <v>206</v>
      </c>
      <c r="D92" s="226" t="s">
        <v>68</v>
      </c>
      <c r="E92" s="227">
        <v>6</v>
      </c>
      <c r="F92" s="255"/>
      <c r="G92" s="253">
        <f t="shared" si="1"/>
        <v>0</v>
      </c>
    </row>
    <row r="93" spans="1:7" s="25" customFormat="1" ht="14.4" customHeight="1" x14ac:dyDescent="0.3">
      <c r="A93" s="227">
        <v>91</v>
      </c>
      <c r="B93" s="224" t="s">
        <v>105</v>
      </c>
      <c r="C93" s="225" t="s">
        <v>106</v>
      </c>
      <c r="D93" s="226" t="s">
        <v>68</v>
      </c>
      <c r="E93" s="227">
        <v>1</v>
      </c>
      <c r="F93" s="255"/>
      <c r="G93" s="253">
        <f t="shared" si="1"/>
        <v>0</v>
      </c>
    </row>
    <row r="94" spans="1:7" s="25" customFormat="1" ht="27.6" x14ac:dyDescent="0.3">
      <c r="A94" s="227">
        <v>92</v>
      </c>
      <c r="B94" s="224" t="s">
        <v>298</v>
      </c>
      <c r="C94" s="225" t="s">
        <v>299</v>
      </c>
      <c r="D94" s="226" t="s">
        <v>68</v>
      </c>
      <c r="E94" s="227">
        <v>0</v>
      </c>
      <c r="F94" s="255"/>
      <c r="G94" s="253">
        <f t="shared" si="1"/>
        <v>0</v>
      </c>
    </row>
    <row r="95" spans="1:7" s="25" customFormat="1" ht="27.6" x14ac:dyDescent="0.3">
      <c r="A95" s="227">
        <v>93</v>
      </c>
      <c r="B95" s="224" t="s">
        <v>207</v>
      </c>
      <c r="C95" s="225" t="s">
        <v>300</v>
      </c>
      <c r="D95" s="226" t="s">
        <v>68</v>
      </c>
      <c r="E95" s="227">
        <v>0</v>
      </c>
      <c r="F95" s="255"/>
      <c r="G95" s="253">
        <f t="shared" si="1"/>
        <v>0</v>
      </c>
    </row>
    <row r="96" spans="1:7" s="25" customFormat="1" ht="27.6" x14ac:dyDescent="0.3">
      <c r="A96" s="227">
        <v>94</v>
      </c>
      <c r="B96" s="224" t="s">
        <v>301</v>
      </c>
      <c r="C96" s="225" t="s">
        <v>302</v>
      </c>
      <c r="D96" s="226" t="s">
        <v>68</v>
      </c>
      <c r="E96" s="227">
        <v>1</v>
      </c>
      <c r="F96" s="255"/>
      <c r="G96" s="253">
        <f t="shared" si="1"/>
        <v>0</v>
      </c>
    </row>
    <row r="97" spans="1:7" s="25" customFormat="1" ht="27.6" x14ac:dyDescent="0.3">
      <c r="A97" s="227">
        <v>95</v>
      </c>
      <c r="B97" s="224" t="s">
        <v>303</v>
      </c>
      <c r="C97" s="225" t="s">
        <v>304</v>
      </c>
      <c r="D97" s="226" t="s">
        <v>68</v>
      </c>
      <c r="E97" s="227">
        <v>0</v>
      </c>
      <c r="F97" s="255"/>
      <c r="G97" s="253">
        <f t="shared" si="1"/>
        <v>0</v>
      </c>
    </row>
    <row r="98" spans="1:7" s="25" customFormat="1" x14ac:dyDescent="0.3">
      <c r="A98" s="227">
        <v>96</v>
      </c>
      <c r="B98" s="224" t="s">
        <v>107</v>
      </c>
      <c r="C98" s="225" t="s">
        <v>208</v>
      </c>
      <c r="D98" s="226" t="s">
        <v>70</v>
      </c>
      <c r="E98" s="227">
        <v>2</v>
      </c>
      <c r="F98" s="255"/>
      <c r="G98" s="253">
        <f t="shared" si="1"/>
        <v>0</v>
      </c>
    </row>
    <row r="99" spans="1:7" s="25" customFormat="1" x14ac:dyDescent="0.3">
      <c r="A99" s="227">
        <v>97</v>
      </c>
      <c r="B99" s="224" t="s">
        <v>305</v>
      </c>
      <c r="C99" s="225" t="s">
        <v>306</v>
      </c>
      <c r="D99" s="226" t="s">
        <v>68</v>
      </c>
      <c r="E99" s="227">
        <v>0</v>
      </c>
      <c r="F99" s="255"/>
      <c r="G99" s="253">
        <f t="shared" si="1"/>
        <v>0</v>
      </c>
    </row>
    <row r="100" spans="1:7" s="25" customFormat="1" x14ac:dyDescent="0.3">
      <c r="A100" s="227">
        <v>98</v>
      </c>
      <c r="B100" s="224" t="s">
        <v>213</v>
      </c>
      <c r="C100" s="225" t="s">
        <v>214</v>
      </c>
      <c r="D100" s="226" t="s">
        <v>68</v>
      </c>
      <c r="E100" s="227">
        <v>1</v>
      </c>
      <c r="F100" s="255"/>
      <c r="G100" s="253">
        <f t="shared" si="1"/>
        <v>0</v>
      </c>
    </row>
    <row r="101" spans="1:7" s="25" customFormat="1" x14ac:dyDescent="0.3">
      <c r="A101" s="227">
        <v>99</v>
      </c>
      <c r="B101" s="224" t="s">
        <v>215</v>
      </c>
      <c r="C101" s="225" t="s">
        <v>216</v>
      </c>
      <c r="D101" s="226" t="s">
        <v>68</v>
      </c>
      <c r="E101" s="227">
        <v>1</v>
      </c>
      <c r="F101" s="255"/>
      <c r="G101" s="253">
        <f t="shared" si="1"/>
        <v>0</v>
      </c>
    </row>
    <row r="102" spans="1:7" s="25" customFormat="1" x14ac:dyDescent="0.3">
      <c r="A102" s="227">
        <v>100</v>
      </c>
      <c r="B102" s="224" t="s">
        <v>307</v>
      </c>
      <c r="C102" s="225" t="s">
        <v>158</v>
      </c>
      <c r="D102" s="226" t="s">
        <v>68</v>
      </c>
      <c r="E102" s="227">
        <v>1</v>
      </c>
      <c r="F102" s="255"/>
      <c r="G102" s="253">
        <f t="shared" si="1"/>
        <v>0</v>
      </c>
    </row>
    <row r="103" spans="1:7" s="25" customFormat="1" x14ac:dyDescent="0.3">
      <c r="A103" s="227">
        <v>101</v>
      </c>
      <c r="B103" s="224" t="s">
        <v>108</v>
      </c>
      <c r="C103" s="225" t="s">
        <v>109</v>
      </c>
      <c r="D103" s="226" t="s">
        <v>68</v>
      </c>
      <c r="E103" s="227">
        <v>4</v>
      </c>
      <c r="F103" s="255"/>
      <c r="G103" s="253">
        <f t="shared" si="1"/>
        <v>0</v>
      </c>
    </row>
    <row r="104" spans="1:7" s="25" customFormat="1" x14ac:dyDescent="0.3">
      <c r="A104" s="227">
        <v>102</v>
      </c>
      <c r="B104" s="224" t="s">
        <v>308</v>
      </c>
      <c r="C104" s="225" t="s">
        <v>110</v>
      </c>
      <c r="D104" s="226" t="s">
        <v>68</v>
      </c>
      <c r="E104" s="227">
        <v>0</v>
      </c>
      <c r="F104" s="255"/>
      <c r="G104" s="253">
        <f t="shared" si="1"/>
        <v>0</v>
      </c>
    </row>
    <row r="105" spans="1:7" s="25" customFormat="1" x14ac:dyDescent="0.3">
      <c r="A105" s="227">
        <v>103</v>
      </c>
      <c r="B105" s="224">
        <v>60600605</v>
      </c>
      <c r="C105" s="225" t="s">
        <v>112</v>
      </c>
      <c r="D105" s="226" t="s">
        <v>70</v>
      </c>
      <c r="E105" s="227">
        <v>115</v>
      </c>
      <c r="F105" s="255"/>
      <c r="G105" s="253">
        <f t="shared" si="1"/>
        <v>0</v>
      </c>
    </row>
    <row r="106" spans="1:7" s="25" customFormat="1" x14ac:dyDescent="0.3">
      <c r="A106" s="227">
        <v>104</v>
      </c>
      <c r="B106" s="224" t="s">
        <v>111</v>
      </c>
      <c r="C106" s="225" t="s">
        <v>217</v>
      </c>
      <c r="D106" s="226" t="s">
        <v>70</v>
      </c>
      <c r="E106" s="227">
        <v>1611</v>
      </c>
      <c r="F106" s="255"/>
      <c r="G106" s="253">
        <f t="shared" si="1"/>
        <v>0</v>
      </c>
    </row>
    <row r="107" spans="1:7" s="25" customFormat="1" x14ac:dyDescent="0.3">
      <c r="A107" s="227">
        <v>105</v>
      </c>
      <c r="B107" s="224" t="s">
        <v>166</v>
      </c>
      <c r="C107" s="225" t="s">
        <v>218</v>
      </c>
      <c r="D107" s="226" t="s">
        <v>68</v>
      </c>
      <c r="E107" s="227">
        <v>2</v>
      </c>
      <c r="F107" s="255"/>
      <c r="G107" s="253">
        <f t="shared" si="1"/>
        <v>0</v>
      </c>
    </row>
    <row r="108" spans="1:7" s="25" customFormat="1" x14ac:dyDescent="0.3">
      <c r="A108" s="227">
        <v>106</v>
      </c>
      <c r="B108" s="224">
        <v>66400305</v>
      </c>
      <c r="C108" s="225" t="s">
        <v>309</v>
      </c>
      <c r="D108" s="226" t="s">
        <v>70</v>
      </c>
      <c r="E108" s="227">
        <v>0</v>
      </c>
      <c r="F108" s="255"/>
      <c r="G108" s="253">
        <f t="shared" si="1"/>
        <v>0</v>
      </c>
    </row>
    <row r="109" spans="1:7" s="25" customFormat="1" x14ac:dyDescent="0.3">
      <c r="A109" s="227">
        <v>107</v>
      </c>
      <c r="B109" s="224" t="s">
        <v>310</v>
      </c>
      <c r="C109" s="225" t="s">
        <v>311</v>
      </c>
      <c r="D109" s="226" t="s">
        <v>70</v>
      </c>
      <c r="E109" s="227">
        <v>0</v>
      </c>
      <c r="F109" s="255"/>
      <c r="G109" s="253">
        <f t="shared" si="1"/>
        <v>0</v>
      </c>
    </row>
    <row r="110" spans="1:7" s="25" customFormat="1" x14ac:dyDescent="0.3">
      <c r="A110" s="227">
        <v>108</v>
      </c>
      <c r="B110" s="224" t="s">
        <v>113</v>
      </c>
      <c r="C110" s="225" t="s">
        <v>114</v>
      </c>
      <c r="D110" s="226" t="s">
        <v>83</v>
      </c>
      <c r="E110" s="227">
        <v>0</v>
      </c>
      <c r="F110" s="255"/>
      <c r="G110" s="253">
        <f t="shared" si="1"/>
        <v>0</v>
      </c>
    </row>
    <row r="111" spans="1:7" s="25" customFormat="1" x14ac:dyDescent="0.3">
      <c r="A111" s="227">
        <v>109</v>
      </c>
      <c r="B111" s="224">
        <v>66900200</v>
      </c>
      <c r="C111" s="225" t="s">
        <v>155</v>
      </c>
      <c r="D111" s="226" t="s">
        <v>65</v>
      </c>
      <c r="E111" s="227">
        <v>628</v>
      </c>
      <c r="F111" s="255"/>
      <c r="G111" s="253">
        <f t="shared" si="1"/>
        <v>0</v>
      </c>
    </row>
    <row r="112" spans="1:7" s="25" customFormat="1" x14ac:dyDescent="0.3">
      <c r="A112" s="227">
        <v>110</v>
      </c>
      <c r="B112" s="224">
        <v>66900530</v>
      </c>
      <c r="C112" s="225" t="s">
        <v>152</v>
      </c>
      <c r="D112" s="226" t="s">
        <v>68</v>
      </c>
      <c r="E112" s="227">
        <v>1</v>
      </c>
      <c r="F112" s="255"/>
      <c r="G112" s="253">
        <f t="shared" si="1"/>
        <v>0</v>
      </c>
    </row>
    <row r="113" spans="1:7" s="25" customFormat="1" x14ac:dyDescent="0.3">
      <c r="A113" s="227">
        <v>111</v>
      </c>
      <c r="B113" s="224">
        <v>66901001</v>
      </c>
      <c r="C113" s="225" t="s">
        <v>153</v>
      </c>
      <c r="D113" s="226" t="s">
        <v>117</v>
      </c>
      <c r="E113" s="227">
        <v>1</v>
      </c>
      <c r="F113" s="255"/>
      <c r="G113" s="253">
        <f t="shared" si="1"/>
        <v>0</v>
      </c>
    </row>
    <row r="114" spans="1:7" s="25" customFormat="1" x14ac:dyDescent="0.3">
      <c r="A114" s="227">
        <v>112</v>
      </c>
      <c r="B114" s="224">
        <v>66901003</v>
      </c>
      <c r="C114" s="225" t="s">
        <v>154</v>
      </c>
      <c r="D114" s="226" t="s">
        <v>117</v>
      </c>
      <c r="E114" s="227">
        <v>1</v>
      </c>
      <c r="F114" s="255"/>
      <c r="G114" s="253">
        <f t="shared" si="1"/>
        <v>0</v>
      </c>
    </row>
    <row r="115" spans="1:7" s="25" customFormat="1" x14ac:dyDescent="0.3">
      <c r="A115" s="227">
        <v>113</v>
      </c>
      <c r="B115" s="224">
        <v>66901006</v>
      </c>
      <c r="C115" s="225" t="s">
        <v>219</v>
      </c>
      <c r="D115" s="226" t="s">
        <v>220</v>
      </c>
      <c r="E115" s="227">
        <v>20</v>
      </c>
      <c r="F115" s="255"/>
      <c r="G115" s="253">
        <f t="shared" si="1"/>
        <v>0</v>
      </c>
    </row>
    <row r="116" spans="1:7" s="25" customFormat="1" x14ac:dyDescent="0.3">
      <c r="A116" s="227">
        <v>114</v>
      </c>
      <c r="B116" s="224" t="s">
        <v>115</v>
      </c>
      <c r="C116" s="225" t="s">
        <v>116</v>
      </c>
      <c r="D116" s="226" t="s">
        <v>117</v>
      </c>
      <c r="E116" s="227">
        <v>1</v>
      </c>
      <c r="F116" s="255"/>
      <c r="G116" s="253">
        <f t="shared" si="1"/>
        <v>0</v>
      </c>
    </row>
    <row r="117" spans="1:7" s="25" customFormat="1" x14ac:dyDescent="0.3">
      <c r="A117" s="227">
        <v>115</v>
      </c>
      <c r="B117" s="224" t="s">
        <v>125</v>
      </c>
      <c r="C117" s="225" t="s">
        <v>126</v>
      </c>
      <c r="D117" s="226" t="s">
        <v>81</v>
      </c>
      <c r="E117" s="242">
        <v>70</v>
      </c>
      <c r="F117" s="255"/>
      <c r="G117" s="253">
        <f t="shared" si="1"/>
        <v>0</v>
      </c>
    </row>
    <row r="118" spans="1:7" s="25" customFormat="1" x14ac:dyDescent="0.3">
      <c r="A118" s="227">
        <v>116</v>
      </c>
      <c r="B118" s="224" t="s">
        <v>221</v>
      </c>
      <c r="C118" s="225" t="s">
        <v>222</v>
      </c>
      <c r="D118" s="226" t="s">
        <v>85</v>
      </c>
      <c r="E118" s="227">
        <v>21</v>
      </c>
      <c r="F118" s="255"/>
      <c r="G118" s="253">
        <f t="shared" si="1"/>
        <v>0</v>
      </c>
    </row>
    <row r="119" spans="1:7" s="25" customFormat="1" x14ac:dyDescent="0.3">
      <c r="A119" s="227">
        <v>117</v>
      </c>
      <c r="B119" s="224" t="s">
        <v>118</v>
      </c>
      <c r="C119" s="225" t="s">
        <v>119</v>
      </c>
      <c r="D119" s="226" t="s">
        <v>68</v>
      </c>
      <c r="E119" s="247">
        <v>5</v>
      </c>
      <c r="F119" s="255"/>
      <c r="G119" s="253">
        <f t="shared" si="1"/>
        <v>0</v>
      </c>
    </row>
    <row r="120" spans="1:7" s="25" customFormat="1" x14ac:dyDescent="0.3">
      <c r="A120" s="227">
        <v>118</v>
      </c>
      <c r="B120" s="224" t="s">
        <v>120</v>
      </c>
      <c r="C120" s="225" t="s">
        <v>223</v>
      </c>
      <c r="D120" s="226" t="s">
        <v>68</v>
      </c>
      <c r="E120" s="227">
        <v>2</v>
      </c>
      <c r="F120" s="255"/>
      <c r="G120" s="253">
        <f t="shared" si="1"/>
        <v>0</v>
      </c>
    </row>
    <row r="121" spans="1:7" s="25" customFormat="1" x14ac:dyDescent="0.3">
      <c r="A121" s="227">
        <v>119</v>
      </c>
      <c r="B121" s="224" t="s">
        <v>121</v>
      </c>
      <c r="C121" s="225" t="s">
        <v>122</v>
      </c>
      <c r="D121" s="226" t="s">
        <v>68</v>
      </c>
      <c r="E121" s="227">
        <v>0</v>
      </c>
      <c r="F121" s="255"/>
      <c r="G121" s="253">
        <f t="shared" si="1"/>
        <v>0</v>
      </c>
    </row>
    <row r="122" spans="1:7" s="25" customFormat="1" x14ac:dyDescent="0.3">
      <c r="A122" s="227">
        <v>120</v>
      </c>
      <c r="B122" s="224" t="s">
        <v>312</v>
      </c>
      <c r="C122" s="225" t="s">
        <v>123</v>
      </c>
      <c r="D122" s="226" t="s">
        <v>68</v>
      </c>
      <c r="E122" s="227">
        <v>0</v>
      </c>
      <c r="F122" s="255"/>
      <c r="G122" s="253">
        <f t="shared" si="1"/>
        <v>0</v>
      </c>
    </row>
    <row r="123" spans="1:7" s="25" customFormat="1" x14ac:dyDescent="0.3">
      <c r="A123" s="227">
        <v>121</v>
      </c>
      <c r="B123" s="224">
        <v>78000400</v>
      </c>
      <c r="C123" s="225" t="s">
        <v>224</v>
      </c>
      <c r="D123" s="226" t="s">
        <v>70</v>
      </c>
      <c r="E123" s="227">
        <v>123</v>
      </c>
      <c r="F123" s="255"/>
      <c r="G123" s="253">
        <f t="shared" si="1"/>
        <v>0</v>
      </c>
    </row>
    <row r="124" spans="1:7" s="25" customFormat="1" x14ac:dyDescent="0.3">
      <c r="A124" s="227">
        <v>122</v>
      </c>
      <c r="B124" s="224" t="s">
        <v>313</v>
      </c>
      <c r="C124" s="225" t="s">
        <v>314</v>
      </c>
      <c r="D124" s="226" t="s">
        <v>315</v>
      </c>
      <c r="E124" s="227">
        <v>0</v>
      </c>
      <c r="F124" s="255"/>
      <c r="G124" s="253">
        <f t="shared" si="1"/>
        <v>0</v>
      </c>
    </row>
    <row r="125" spans="1:7" s="25" customFormat="1" x14ac:dyDescent="0.3">
      <c r="A125" s="227">
        <v>123</v>
      </c>
      <c r="B125" s="224">
        <v>78000650</v>
      </c>
      <c r="C125" s="225" t="s">
        <v>225</v>
      </c>
      <c r="D125" s="226" t="s">
        <v>70</v>
      </c>
      <c r="E125" s="227">
        <v>0</v>
      </c>
      <c r="F125" s="255"/>
      <c r="G125" s="253">
        <f t="shared" si="1"/>
        <v>0</v>
      </c>
    </row>
    <row r="126" spans="1:7" s="25" customFormat="1" x14ac:dyDescent="0.3">
      <c r="A126" s="227">
        <v>124</v>
      </c>
      <c r="B126" s="224" t="s">
        <v>316</v>
      </c>
      <c r="C126" s="225" t="s">
        <v>317</v>
      </c>
      <c r="D126" s="226" t="s">
        <v>318</v>
      </c>
      <c r="E126" s="227">
        <v>1</v>
      </c>
      <c r="F126" s="255"/>
      <c r="G126" s="253">
        <f t="shared" si="1"/>
        <v>0</v>
      </c>
    </row>
    <row r="127" spans="1:7" s="25" customFormat="1" x14ac:dyDescent="0.3">
      <c r="A127" s="227">
        <v>125</v>
      </c>
      <c r="B127" s="224" t="s">
        <v>128</v>
      </c>
      <c r="C127" s="225" t="s">
        <v>129</v>
      </c>
      <c r="D127" s="226" t="s">
        <v>70</v>
      </c>
      <c r="E127" s="227">
        <v>26</v>
      </c>
      <c r="F127" s="255"/>
      <c r="G127" s="253">
        <f t="shared" si="1"/>
        <v>0</v>
      </c>
    </row>
    <row r="128" spans="1:7" s="25" customFormat="1" x14ac:dyDescent="0.3">
      <c r="A128" s="227">
        <v>126</v>
      </c>
      <c r="B128" s="237" t="s">
        <v>319</v>
      </c>
      <c r="C128" s="248" t="s">
        <v>320</v>
      </c>
      <c r="D128" s="231" t="s">
        <v>70</v>
      </c>
      <c r="E128" s="227">
        <v>0</v>
      </c>
      <c r="F128" s="255"/>
      <c r="G128" s="253">
        <f t="shared" si="1"/>
        <v>0</v>
      </c>
    </row>
    <row r="129" spans="1:7" s="25" customFormat="1" ht="27.6" x14ac:dyDescent="0.3">
      <c r="A129" s="227">
        <v>127</v>
      </c>
      <c r="B129" s="237" t="s">
        <v>130</v>
      </c>
      <c r="C129" s="238" t="s">
        <v>131</v>
      </c>
      <c r="D129" s="231" t="s">
        <v>70</v>
      </c>
      <c r="E129" s="227">
        <v>795</v>
      </c>
      <c r="F129" s="255"/>
      <c r="G129" s="253">
        <f t="shared" si="1"/>
        <v>0</v>
      </c>
    </row>
    <row r="130" spans="1:7" s="25" customFormat="1" ht="27.6" x14ac:dyDescent="0.3">
      <c r="A130" s="227">
        <v>128</v>
      </c>
      <c r="B130" s="237" t="s">
        <v>132</v>
      </c>
      <c r="C130" s="238" t="s">
        <v>133</v>
      </c>
      <c r="D130" s="231" t="s">
        <v>70</v>
      </c>
      <c r="E130" s="227">
        <v>96</v>
      </c>
      <c r="F130" s="255"/>
      <c r="G130" s="253">
        <f t="shared" si="1"/>
        <v>0</v>
      </c>
    </row>
    <row r="131" spans="1:7" s="25" customFormat="1" x14ac:dyDescent="0.3">
      <c r="A131" s="227">
        <v>129</v>
      </c>
      <c r="B131" s="237" t="s">
        <v>321</v>
      </c>
      <c r="C131" s="238" t="s">
        <v>322</v>
      </c>
      <c r="D131" s="231" t="s">
        <v>70</v>
      </c>
      <c r="E131" s="227">
        <v>26</v>
      </c>
      <c r="F131" s="255"/>
      <c r="G131" s="253">
        <f t="shared" si="1"/>
        <v>0</v>
      </c>
    </row>
    <row r="132" spans="1:7" s="25" customFormat="1" x14ac:dyDescent="0.3">
      <c r="A132" s="227">
        <v>130</v>
      </c>
      <c r="B132" s="237" t="s">
        <v>323</v>
      </c>
      <c r="C132" s="238" t="s">
        <v>324</v>
      </c>
      <c r="D132" s="231" t="s">
        <v>68</v>
      </c>
      <c r="E132" s="227">
        <v>1</v>
      </c>
      <c r="F132" s="255"/>
      <c r="G132" s="253">
        <f t="shared" ref="G132:G153" si="2">SUM(E132*F132)</f>
        <v>0</v>
      </c>
    </row>
    <row r="133" spans="1:7" s="25" customFormat="1" x14ac:dyDescent="0.3">
      <c r="A133" s="227">
        <v>131</v>
      </c>
      <c r="B133" s="237" t="s">
        <v>134</v>
      </c>
      <c r="C133" s="238" t="s">
        <v>135</v>
      </c>
      <c r="D133" s="231" t="s">
        <v>68</v>
      </c>
      <c r="E133" s="227">
        <v>1</v>
      </c>
      <c r="F133" s="255"/>
      <c r="G133" s="253">
        <f t="shared" si="2"/>
        <v>0</v>
      </c>
    </row>
    <row r="134" spans="1:7" x14ac:dyDescent="0.3">
      <c r="A134" s="227">
        <v>132</v>
      </c>
      <c r="B134" s="237" t="s">
        <v>325</v>
      </c>
      <c r="C134" s="238" t="s">
        <v>326</v>
      </c>
      <c r="D134" s="231" t="s">
        <v>68</v>
      </c>
      <c r="E134" s="227">
        <v>0</v>
      </c>
      <c r="F134" s="255"/>
      <c r="G134" s="253">
        <f t="shared" si="2"/>
        <v>0</v>
      </c>
    </row>
    <row r="135" spans="1:7" x14ac:dyDescent="0.3">
      <c r="A135" s="227">
        <v>133</v>
      </c>
      <c r="B135" s="237" t="s">
        <v>327</v>
      </c>
      <c r="C135" s="238" t="s">
        <v>328</v>
      </c>
      <c r="D135" s="231" t="s">
        <v>68</v>
      </c>
      <c r="E135" s="227">
        <v>0</v>
      </c>
      <c r="F135" s="255"/>
      <c r="G135" s="253">
        <f t="shared" si="2"/>
        <v>0</v>
      </c>
    </row>
    <row r="136" spans="1:7" x14ac:dyDescent="0.3">
      <c r="A136" s="227">
        <v>134</v>
      </c>
      <c r="B136" s="237" t="s">
        <v>136</v>
      </c>
      <c r="C136" s="238" t="s">
        <v>137</v>
      </c>
      <c r="D136" s="231" t="s">
        <v>70</v>
      </c>
      <c r="E136" s="227">
        <v>1067</v>
      </c>
      <c r="F136" s="255"/>
      <c r="G136" s="253">
        <f t="shared" si="2"/>
        <v>0</v>
      </c>
    </row>
    <row r="137" spans="1:7" x14ac:dyDescent="0.3">
      <c r="A137" s="227">
        <v>135</v>
      </c>
      <c r="B137" s="237" t="s">
        <v>138</v>
      </c>
      <c r="C137" s="238" t="s">
        <v>139</v>
      </c>
      <c r="D137" s="231" t="s">
        <v>68</v>
      </c>
      <c r="E137" s="227">
        <v>9</v>
      </c>
      <c r="F137" s="255"/>
      <c r="G137" s="253">
        <f t="shared" si="2"/>
        <v>0</v>
      </c>
    </row>
    <row r="138" spans="1:7" x14ac:dyDescent="0.3">
      <c r="A138" s="227">
        <v>136</v>
      </c>
      <c r="B138" s="237" t="s">
        <v>140</v>
      </c>
      <c r="C138" s="238" t="s">
        <v>141</v>
      </c>
      <c r="D138" s="231" t="s">
        <v>68</v>
      </c>
      <c r="E138" s="227">
        <v>9</v>
      </c>
      <c r="F138" s="255"/>
      <c r="G138" s="253">
        <f t="shared" si="2"/>
        <v>0</v>
      </c>
    </row>
    <row r="139" spans="1:7" ht="27.6" x14ac:dyDescent="0.3">
      <c r="A139" s="227">
        <v>137</v>
      </c>
      <c r="B139" s="237" t="s">
        <v>142</v>
      </c>
      <c r="C139" s="238" t="s">
        <v>143</v>
      </c>
      <c r="D139" s="231" t="s">
        <v>68</v>
      </c>
      <c r="E139" s="227">
        <v>1</v>
      </c>
      <c r="F139" s="255"/>
      <c r="G139" s="253">
        <f t="shared" si="2"/>
        <v>0</v>
      </c>
    </row>
    <row r="140" spans="1:7" x14ac:dyDescent="0.3">
      <c r="A140" s="227">
        <v>138</v>
      </c>
      <c r="B140" s="237" t="s">
        <v>144</v>
      </c>
      <c r="C140" s="248" t="s">
        <v>145</v>
      </c>
      <c r="D140" s="231" t="s">
        <v>68</v>
      </c>
      <c r="E140" s="227">
        <v>8</v>
      </c>
      <c r="F140" s="255"/>
      <c r="G140" s="253">
        <f t="shared" si="2"/>
        <v>0</v>
      </c>
    </row>
    <row r="141" spans="1:7" x14ac:dyDescent="0.3">
      <c r="A141" s="227">
        <v>139</v>
      </c>
      <c r="B141" s="237" t="s">
        <v>329</v>
      </c>
      <c r="C141" s="248" t="s">
        <v>330</v>
      </c>
      <c r="D141" s="231" t="s">
        <v>68</v>
      </c>
      <c r="E141" s="227">
        <v>1</v>
      </c>
      <c r="F141" s="255"/>
      <c r="G141" s="253">
        <f t="shared" si="2"/>
        <v>0</v>
      </c>
    </row>
    <row r="142" spans="1:7" x14ac:dyDescent="0.3">
      <c r="A142" s="227">
        <v>140</v>
      </c>
      <c r="B142" s="237" t="s">
        <v>146</v>
      </c>
      <c r="C142" s="248" t="s">
        <v>147</v>
      </c>
      <c r="D142" s="231" t="s">
        <v>68</v>
      </c>
      <c r="E142" s="227">
        <v>9</v>
      </c>
      <c r="F142" s="255"/>
      <c r="G142" s="253">
        <f t="shared" si="2"/>
        <v>0</v>
      </c>
    </row>
    <row r="143" spans="1:7" x14ac:dyDescent="0.3">
      <c r="A143" s="227">
        <v>141</v>
      </c>
      <c r="B143" s="237" t="s">
        <v>148</v>
      </c>
      <c r="C143" s="248" t="s">
        <v>149</v>
      </c>
      <c r="D143" s="231" t="s">
        <v>117</v>
      </c>
      <c r="E143" s="227">
        <v>1</v>
      </c>
      <c r="F143" s="255"/>
      <c r="G143" s="253">
        <f t="shared" si="2"/>
        <v>0</v>
      </c>
    </row>
    <row r="144" spans="1:7" x14ac:dyDescent="0.3">
      <c r="A144" s="227">
        <v>142</v>
      </c>
      <c r="B144" s="237" t="s">
        <v>150</v>
      </c>
      <c r="C144" s="248" t="s">
        <v>151</v>
      </c>
      <c r="D144" s="231" t="s">
        <v>68</v>
      </c>
      <c r="E144" s="227">
        <v>4</v>
      </c>
      <c r="F144" s="255"/>
      <c r="G144" s="253">
        <f t="shared" si="2"/>
        <v>0</v>
      </c>
    </row>
    <row r="145" spans="1:7" x14ac:dyDescent="0.3">
      <c r="A145" s="227">
        <v>143</v>
      </c>
      <c r="B145" s="237" t="s">
        <v>226</v>
      </c>
      <c r="C145" s="248" t="s">
        <v>331</v>
      </c>
      <c r="D145" s="231" t="s">
        <v>70</v>
      </c>
      <c r="E145" s="227">
        <v>0</v>
      </c>
      <c r="F145" s="255"/>
      <c r="G145" s="253">
        <f t="shared" si="2"/>
        <v>0</v>
      </c>
    </row>
    <row r="146" spans="1:7" x14ac:dyDescent="0.3">
      <c r="A146" s="227">
        <v>144</v>
      </c>
      <c r="B146" s="237" t="s">
        <v>127</v>
      </c>
      <c r="C146" s="248" t="s">
        <v>176</v>
      </c>
      <c r="D146" s="231" t="s">
        <v>68</v>
      </c>
      <c r="E146" s="242">
        <v>43.6</v>
      </c>
      <c r="F146" s="255"/>
      <c r="G146" s="253">
        <f t="shared" si="2"/>
        <v>0</v>
      </c>
    </row>
    <row r="147" spans="1:7" x14ac:dyDescent="0.3">
      <c r="A147" s="227">
        <v>145</v>
      </c>
      <c r="B147" s="237" t="s">
        <v>332</v>
      </c>
      <c r="C147" s="248" t="s">
        <v>124</v>
      </c>
      <c r="D147" s="231" t="s">
        <v>73</v>
      </c>
      <c r="E147" s="242">
        <v>69</v>
      </c>
      <c r="F147" s="255"/>
      <c r="G147" s="253">
        <f t="shared" si="2"/>
        <v>0</v>
      </c>
    </row>
    <row r="148" spans="1:7" x14ac:dyDescent="0.3">
      <c r="A148" s="227">
        <v>146</v>
      </c>
      <c r="B148" s="237" t="s">
        <v>226</v>
      </c>
      <c r="C148" s="248" t="s">
        <v>227</v>
      </c>
      <c r="D148" s="231" t="s">
        <v>68</v>
      </c>
      <c r="E148" s="227">
        <v>0</v>
      </c>
      <c r="F148" s="255"/>
      <c r="G148" s="253">
        <f t="shared" si="2"/>
        <v>0</v>
      </c>
    </row>
    <row r="149" spans="1:7" x14ac:dyDescent="0.3">
      <c r="A149" s="227">
        <v>147</v>
      </c>
      <c r="B149" s="237" t="s">
        <v>226</v>
      </c>
      <c r="C149" s="248" t="s">
        <v>228</v>
      </c>
      <c r="D149" s="231" t="s">
        <v>68</v>
      </c>
      <c r="E149" s="227">
        <v>0</v>
      </c>
      <c r="F149" s="255"/>
      <c r="G149" s="253">
        <f t="shared" si="2"/>
        <v>0</v>
      </c>
    </row>
    <row r="150" spans="1:7" x14ac:dyDescent="0.3">
      <c r="A150" s="227">
        <v>148</v>
      </c>
      <c r="B150" s="237" t="s">
        <v>226</v>
      </c>
      <c r="C150" s="248" t="s">
        <v>229</v>
      </c>
      <c r="D150" s="231" t="s">
        <v>68</v>
      </c>
      <c r="E150" s="227">
        <v>0</v>
      </c>
      <c r="F150" s="255"/>
      <c r="G150" s="253">
        <f t="shared" si="2"/>
        <v>0</v>
      </c>
    </row>
    <row r="151" spans="1:7" x14ac:dyDescent="0.3">
      <c r="A151" s="227">
        <v>149</v>
      </c>
      <c r="B151" s="237" t="s">
        <v>226</v>
      </c>
      <c r="C151" s="248" t="s">
        <v>230</v>
      </c>
      <c r="D151" s="231" t="s">
        <v>68</v>
      </c>
      <c r="E151" s="227">
        <v>0</v>
      </c>
      <c r="F151" s="255"/>
      <c r="G151" s="253">
        <f t="shared" si="2"/>
        <v>0</v>
      </c>
    </row>
    <row r="152" spans="1:7" x14ac:dyDescent="0.3">
      <c r="A152" s="227">
        <v>150</v>
      </c>
      <c r="B152" s="237" t="s">
        <v>226</v>
      </c>
      <c r="C152" s="248" t="s">
        <v>333</v>
      </c>
      <c r="D152" s="231" t="s">
        <v>68</v>
      </c>
      <c r="E152" s="227">
        <v>0</v>
      </c>
      <c r="F152" s="255"/>
      <c r="G152" s="253">
        <f t="shared" si="2"/>
        <v>0</v>
      </c>
    </row>
    <row r="153" spans="1:7" ht="15" thickBot="1" x14ac:dyDescent="0.35">
      <c r="A153" s="227">
        <v>151</v>
      </c>
      <c r="B153" s="237" t="s">
        <v>334</v>
      </c>
      <c r="C153" s="248" t="s">
        <v>335</v>
      </c>
      <c r="D153" s="231" t="s">
        <v>117</v>
      </c>
      <c r="E153" s="227">
        <v>0</v>
      </c>
      <c r="F153" s="255"/>
      <c r="G153" s="253">
        <f t="shared" si="2"/>
        <v>0</v>
      </c>
    </row>
    <row r="154" spans="1:7" ht="16.2" thickBot="1" x14ac:dyDescent="0.35">
      <c r="A154" s="141">
        <v>152</v>
      </c>
      <c r="B154" s="214" t="s">
        <v>345</v>
      </c>
      <c r="C154" s="214"/>
      <c r="D154" s="214"/>
      <c r="E154" s="215"/>
      <c r="F154" s="215"/>
      <c r="G154" s="55">
        <f>SUM(G3:G153)</f>
        <v>0</v>
      </c>
    </row>
    <row r="155" spans="1:7" x14ac:dyDescent="0.3">
      <c r="A155" s="40"/>
      <c r="B155" s="40"/>
      <c r="C155" s="41"/>
      <c r="D155" s="40"/>
      <c r="E155" s="40"/>
      <c r="F155" s="40"/>
      <c r="G155" s="40"/>
    </row>
    <row r="156" spans="1:7" x14ac:dyDescent="0.3">
      <c r="A156" s="40"/>
      <c r="B156" s="40"/>
      <c r="C156" s="41"/>
      <c r="D156" s="40"/>
      <c r="E156" s="40"/>
      <c r="F156" s="40"/>
      <c r="G156" s="40"/>
    </row>
  </sheetData>
  <sheetProtection algorithmName="SHA-512" hashValue="Bpf3JWwD0a0XyO6FmOdYl6P9lNUq1u2H7/8LfQuH07JCiz8VVeS6OTFwt9kD13ZHfsnELf8OAdt81JkE2ffyoQ==" saltValue="4rNPkWthBWBGonIELH3bTg==" spinCount="100000" sheet="1" selectLockedCells="1"/>
  <mergeCells count="2">
    <mergeCell ref="A1:G1"/>
    <mergeCell ref="B154:F154"/>
  </mergeCells>
  <pageMargins left="0.7" right="0.7" top="0.75" bottom="0.75" header="0.3" footer="0.3"/>
  <pageSetup paperSize="17" scale="58" fitToHeight="0" orientation="portrait" r:id="rId1"/>
  <rowBreaks count="2" manualBreakCount="2">
    <brk id="67" max="6" man="1"/>
    <brk id="1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56"/>
  <sheetViews>
    <sheetView view="pageBreakPreview" zoomScaleNormal="100" zoomScaleSheetLayoutView="100" zoomScalePageLayoutView="55" workbookViewId="0">
      <selection activeCell="F3" sqref="F3:F153"/>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144" customWidth="1"/>
  </cols>
  <sheetData>
    <row r="1" spans="1:7" ht="106.5" customHeight="1" thickBot="1" x14ac:dyDescent="0.35">
      <c r="A1" s="216" t="s">
        <v>347</v>
      </c>
      <c r="B1" s="217"/>
      <c r="C1" s="217"/>
      <c r="D1" s="217"/>
      <c r="E1" s="217"/>
      <c r="F1" s="217"/>
      <c r="G1" s="218"/>
    </row>
    <row r="2" spans="1:7" s="25" customFormat="1" ht="20.399999999999999" x14ac:dyDescent="0.2">
      <c r="A2" s="48" t="s">
        <v>57</v>
      </c>
      <c r="B2" s="49" t="str">
        <f>'[2]Original Items Condensed'!C8</f>
        <v>Code Number</v>
      </c>
      <c r="C2" s="49" t="s">
        <v>58</v>
      </c>
      <c r="D2" s="50" t="s">
        <v>59</v>
      </c>
      <c r="E2" s="50" t="s">
        <v>60</v>
      </c>
      <c r="F2" s="51" t="s">
        <v>61</v>
      </c>
      <c r="G2" s="142" t="s">
        <v>62</v>
      </c>
    </row>
    <row r="3" spans="1:7" s="25" customFormat="1" x14ac:dyDescent="0.3">
      <c r="A3" s="227">
        <v>1</v>
      </c>
      <c r="B3" s="224" t="s">
        <v>159</v>
      </c>
      <c r="C3" s="225" t="s">
        <v>160</v>
      </c>
      <c r="D3" s="226" t="s">
        <v>63</v>
      </c>
      <c r="E3" s="242">
        <v>20</v>
      </c>
      <c r="F3" s="251"/>
      <c r="G3" s="249">
        <f>SUM(E3*F3)</f>
        <v>0</v>
      </c>
    </row>
    <row r="4" spans="1:7" s="25" customFormat="1" x14ac:dyDescent="0.3">
      <c r="A4" s="227">
        <v>2</v>
      </c>
      <c r="B4" s="224">
        <v>20100110</v>
      </c>
      <c r="C4" s="225" t="s">
        <v>161</v>
      </c>
      <c r="D4" s="226" t="s">
        <v>63</v>
      </c>
      <c r="E4" s="242">
        <v>84</v>
      </c>
      <c r="F4" s="250"/>
      <c r="G4" s="249">
        <f t="shared" ref="G4:G67" si="0">SUM(E4*F4)</f>
        <v>0</v>
      </c>
    </row>
    <row r="5" spans="1:7" s="25" customFormat="1" x14ac:dyDescent="0.3">
      <c r="A5" s="227">
        <v>3</v>
      </c>
      <c r="B5" s="224">
        <v>20100210</v>
      </c>
      <c r="C5" s="225" t="s">
        <v>162</v>
      </c>
      <c r="D5" s="226" t="s">
        <v>63</v>
      </c>
      <c r="E5" s="242">
        <v>257</v>
      </c>
      <c r="F5" s="250"/>
      <c r="G5" s="249">
        <f t="shared" si="0"/>
        <v>0</v>
      </c>
    </row>
    <row r="6" spans="1:7" s="25" customFormat="1" x14ac:dyDescent="0.3">
      <c r="A6" s="227">
        <v>4</v>
      </c>
      <c r="B6" s="224" t="s">
        <v>66</v>
      </c>
      <c r="C6" s="225" t="s">
        <v>67</v>
      </c>
      <c r="D6" s="226" t="s">
        <v>68</v>
      </c>
      <c r="E6" s="243">
        <v>5</v>
      </c>
      <c r="F6" s="250"/>
      <c r="G6" s="249">
        <f t="shared" si="0"/>
        <v>0</v>
      </c>
    </row>
    <row r="7" spans="1:7" s="25" customFormat="1" x14ac:dyDescent="0.3">
      <c r="A7" s="227">
        <v>5</v>
      </c>
      <c r="B7" s="224" t="s">
        <v>69</v>
      </c>
      <c r="C7" s="225" t="s">
        <v>163</v>
      </c>
      <c r="D7" s="226" t="s">
        <v>70</v>
      </c>
      <c r="E7" s="243">
        <v>0</v>
      </c>
      <c r="F7" s="250"/>
      <c r="G7" s="249">
        <f t="shared" si="0"/>
        <v>0</v>
      </c>
    </row>
    <row r="8" spans="1:7" s="25" customFormat="1" x14ac:dyDescent="0.3">
      <c r="A8" s="227">
        <v>6</v>
      </c>
      <c r="B8" s="224">
        <v>20200100</v>
      </c>
      <c r="C8" s="225" t="s">
        <v>64</v>
      </c>
      <c r="D8" s="226" t="s">
        <v>65</v>
      </c>
      <c r="E8" s="242">
        <v>1556</v>
      </c>
      <c r="F8" s="250"/>
      <c r="G8" s="249">
        <f t="shared" si="0"/>
        <v>0</v>
      </c>
    </row>
    <row r="9" spans="1:7" s="25" customFormat="1" x14ac:dyDescent="0.3">
      <c r="A9" s="227">
        <v>7</v>
      </c>
      <c r="B9" s="224">
        <v>20800150</v>
      </c>
      <c r="C9" s="225" t="s">
        <v>71</v>
      </c>
      <c r="D9" s="226" t="s">
        <v>65</v>
      </c>
      <c r="E9" s="227">
        <v>2020</v>
      </c>
      <c r="F9" s="250"/>
      <c r="G9" s="249">
        <f t="shared" si="0"/>
        <v>0</v>
      </c>
    </row>
    <row r="10" spans="1:7" s="25" customFormat="1" x14ac:dyDescent="0.3">
      <c r="A10" s="227">
        <v>8</v>
      </c>
      <c r="B10" s="224" t="s">
        <v>164</v>
      </c>
      <c r="C10" s="225" t="s">
        <v>165</v>
      </c>
      <c r="D10" s="226" t="s">
        <v>65</v>
      </c>
      <c r="E10" s="242">
        <v>711</v>
      </c>
      <c r="F10" s="250"/>
      <c r="G10" s="249">
        <f t="shared" si="0"/>
        <v>0</v>
      </c>
    </row>
    <row r="11" spans="1:7" s="25" customFormat="1" x14ac:dyDescent="0.3">
      <c r="A11" s="227">
        <v>9</v>
      </c>
      <c r="B11" s="224">
        <v>21101615</v>
      </c>
      <c r="C11" s="225" t="s">
        <v>72</v>
      </c>
      <c r="D11" s="226" t="s">
        <v>73</v>
      </c>
      <c r="E11" s="242">
        <v>1410</v>
      </c>
      <c r="F11" s="250"/>
      <c r="G11" s="249">
        <f t="shared" si="0"/>
        <v>0</v>
      </c>
    </row>
    <row r="12" spans="1:7" s="25" customFormat="1" x14ac:dyDescent="0.3">
      <c r="A12" s="227">
        <v>10</v>
      </c>
      <c r="B12" s="224" t="s">
        <v>75</v>
      </c>
      <c r="C12" s="225" t="s">
        <v>76</v>
      </c>
      <c r="D12" s="226" t="s">
        <v>73</v>
      </c>
      <c r="E12" s="242">
        <v>5400</v>
      </c>
      <c r="F12" s="250"/>
      <c r="G12" s="249">
        <f t="shared" si="0"/>
        <v>0</v>
      </c>
    </row>
    <row r="13" spans="1:7" s="25" customFormat="1" x14ac:dyDescent="0.3">
      <c r="A13" s="227">
        <v>11</v>
      </c>
      <c r="B13" s="224">
        <v>25200110</v>
      </c>
      <c r="C13" s="225" t="s">
        <v>74</v>
      </c>
      <c r="D13" s="226" t="s">
        <v>73</v>
      </c>
      <c r="E13" s="227">
        <v>1410</v>
      </c>
      <c r="F13" s="250"/>
      <c r="G13" s="249">
        <f t="shared" si="0"/>
        <v>0</v>
      </c>
    </row>
    <row r="14" spans="1:7" s="25" customFormat="1" ht="14.4" customHeight="1" x14ac:dyDescent="0.3">
      <c r="A14" s="227">
        <v>12</v>
      </c>
      <c r="B14" s="224" t="s">
        <v>237</v>
      </c>
      <c r="C14" s="225" t="s">
        <v>238</v>
      </c>
      <c r="D14" s="226" t="s">
        <v>68</v>
      </c>
      <c r="E14" s="227">
        <v>50</v>
      </c>
      <c r="F14" s="250"/>
      <c r="G14" s="249">
        <f t="shared" si="0"/>
        <v>0</v>
      </c>
    </row>
    <row r="15" spans="1:7" s="25" customFormat="1" ht="14.4" customHeight="1" x14ac:dyDescent="0.3">
      <c r="A15" s="227">
        <v>13</v>
      </c>
      <c r="B15" s="224" t="s">
        <v>239</v>
      </c>
      <c r="C15" s="225" t="s">
        <v>240</v>
      </c>
      <c r="D15" s="226" t="s">
        <v>68</v>
      </c>
      <c r="E15" s="227">
        <v>18</v>
      </c>
      <c r="F15" s="250"/>
      <c r="G15" s="249">
        <f t="shared" si="0"/>
        <v>0</v>
      </c>
    </row>
    <row r="16" spans="1:7" s="25" customFormat="1" x14ac:dyDescent="0.3">
      <c r="A16" s="227">
        <v>14</v>
      </c>
      <c r="B16" s="224">
        <v>28000510</v>
      </c>
      <c r="C16" s="225" t="s">
        <v>77</v>
      </c>
      <c r="D16" s="226" t="s">
        <v>68</v>
      </c>
      <c r="E16" s="242">
        <v>10</v>
      </c>
      <c r="F16" s="250"/>
      <c r="G16" s="249">
        <f t="shared" si="0"/>
        <v>0</v>
      </c>
    </row>
    <row r="17" spans="1:7" s="25" customFormat="1" x14ac:dyDescent="0.3">
      <c r="A17" s="227">
        <v>15</v>
      </c>
      <c r="B17" s="224">
        <v>31101100</v>
      </c>
      <c r="C17" s="225" t="s">
        <v>167</v>
      </c>
      <c r="D17" s="226" t="s">
        <v>65</v>
      </c>
      <c r="E17" s="242">
        <f>(41407*0.5)/27</f>
        <v>766.7962962962963</v>
      </c>
      <c r="F17" s="250"/>
      <c r="G17" s="249">
        <f t="shared" si="0"/>
        <v>0</v>
      </c>
    </row>
    <row r="18" spans="1:7" s="25" customFormat="1" x14ac:dyDescent="0.3">
      <c r="A18" s="227">
        <v>16</v>
      </c>
      <c r="B18" s="224">
        <v>35300200</v>
      </c>
      <c r="C18" s="225" t="s">
        <v>78</v>
      </c>
      <c r="D18" s="226" t="s">
        <v>73</v>
      </c>
      <c r="E18" s="242">
        <f>39355/9</f>
        <v>4372.7777777777774</v>
      </c>
      <c r="F18" s="250"/>
      <c r="G18" s="249">
        <f t="shared" si="0"/>
        <v>0</v>
      </c>
    </row>
    <row r="19" spans="1:7" s="25" customFormat="1" x14ac:dyDescent="0.3">
      <c r="A19" s="227">
        <v>17</v>
      </c>
      <c r="B19" s="224">
        <v>35300400</v>
      </c>
      <c r="C19" s="225" t="s">
        <v>241</v>
      </c>
      <c r="D19" s="226" t="s">
        <v>73</v>
      </c>
      <c r="E19" s="242">
        <v>0</v>
      </c>
      <c r="F19" s="250"/>
      <c r="G19" s="249">
        <f t="shared" si="0"/>
        <v>0</v>
      </c>
    </row>
    <row r="20" spans="1:7" s="25" customFormat="1" x14ac:dyDescent="0.3">
      <c r="A20" s="227">
        <v>18</v>
      </c>
      <c r="B20" s="224">
        <v>40600290</v>
      </c>
      <c r="C20" s="225" t="s">
        <v>79</v>
      </c>
      <c r="D20" s="226" t="s">
        <v>80</v>
      </c>
      <c r="E20" s="242">
        <v>3379</v>
      </c>
      <c r="F20" s="250"/>
      <c r="G20" s="249">
        <f t="shared" si="0"/>
        <v>0</v>
      </c>
    </row>
    <row r="21" spans="1:7" s="25" customFormat="1" x14ac:dyDescent="0.3">
      <c r="A21" s="227">
        <v>19</v>
      </c>
      <c r="B21" s="224">
        <v>40600525</v>
      </c>
      <c r="C21" s="225" t="s">
        <v>168</v>
      </c>
      <c r="D21" s="226" t="s">
        <v>81</v>
      </c>
      <c r="E21" s="242">
        <v>6</v>
      </c>
      <c r="F21" s="250"/>
      <c r="G21" s="249">
        <f t="shared" si="0"/>
        <v>0</v>
      </c>
    </row>
    <row r="22" spans="1:7" s="25" customFormat="1" x14ac:dyDescent="0.3">
      <c r="A22" s="227">
        <v>20</v>
      </c>
      <c r="B22" s="224">
        <v>40600635</v>
      </c>
      <c r="C22" s="225" t="s">
        <v>82</v>
      </c>
      <c r="D22" s="226" t="s">
        <v>81</v>
      </c>
      <c r="E22" s="242">
        <v>405</v>
      </c>
      <c r="F22" s="250"/>
      <c r="G22" s="249">
        <f t="shared" si="0"/>
        <v>0</v>
      </c>
    </row>
    <row r="23" spans="1:7" s="25" customFormat="1" x14ac:dyDescent="0.3">
      <c r="A23" s="227">
        <v>21</v>
      </c>
      <c r="B23" s="224">
        <v>40604060</v>
      </c>
      <c r="C23" s="225" t="s">
        <v>169</v>
      </c>
      <c r="D23" s="226" t="s">
        <v>81</v>
      </c>
      <c r="E23" s="242">
        <v>550</v>
      </c>
      <c r="F23" s="250"/>
      <c r="G23" s="249">
        <f t="shared" si="0"/>
        <v>0</v>
      </c>
    </row>
    <row r="24" spans="1:7" s="25" customFormat="1" x14ac:dyDescent="0.3">
      <c r="A24" s="227">
        <v>22</v>
      </c>
      <c r="B24" s="224" t="s">
        <v>242</v>
      </c>
      <c r="C24" s="225" t="s">
        <v>243</v>
      </c>
      <c r="D24" s="226" t="s">
        <v>68</v>
      </c>
      <c r="E24" s="242">
        <v>4</v>
      </c>
      <c r="F24" s="250"/>
      <c r="G24" s="249">
        <f t="shared" si="0"/>
        <v>0</v>
      </c>
    </row>
    <row r="25" spans="1:7" s="25" customFormat="1" ht="14.4" customHeight="1" x14ac:dyDescent="0.3">
      <c r="A25" s="227">
        <v>23</v>
      </c>
      <c r="B25" s="224" t="s">
        <v>244</v>
      </c>
      <c r="C25" s="225" t="s">
        <v>245</v>
      </c>
      <c r="D25" s="226" t="s">
        <v>65</v>
      </c>
      <c r="E25" s="242">
        <v>0</v>
      </c>
      <c r="F25" s="250"/>
      <c r="G25" s="249">
        <f t="shared" si="0"/>
        <v>0</v>
      </c>
    </row>
    <row r="26" spans="1:7" s="25" customFormat="1" x14ac:dyDescent="0.3">
      <c r="A26" s="227">
        <v>24</v>
      </c>
      <c r="B26" s="224">
        <v>42300400</v>
      </c>
      <c r="C26" s="225" t="s">
        <v>170</v>
      </c>
      <c r="D26" s="226" t="s">
        <v>73</v>
      </c>
      <c r="E26" s="244">
        <f>1723/9</f>
        <v>191.44444444444446</v>
      </c>
      <c r="F26" s="250"/>
      <c r="G26" s="249">
        <f t="shared" si="0"/>
        <v>0</v>
      </c>
    </row>
    <row r="27" spans="1:7" s="25" customFormat="1" x14ac:dyDescent="0.3">
      <c r="A27" s="227">
        <v>25</v>
      </c>
      <c r="B27" s="224" t="s">
        <v>84</v>
      </c>
      <c r="C27" s="225" t="s">
        <v>171</v>
      </c>
      <c r="D27" s="226" t="s">
        <v>85</v>
      </c>
      <c r="E27" s="227">
        <v>1726</v>
      </c>
      <c r="F27" s="250"/>
      <c r="G27" s="249">
        <f t="shared" si="0"/>
        <v>0</v>
      </c>
    </row>
    <row r="28" spans="1:7" s="25" customFormat="1" x14ac:dyDescent="0.3">
      <c r="A28" s="227">
        <v>26</v>
      </c>
      <c r="B28" s="224" t="s">
        <v>86</v>
      </c>
      <c r="C28" s="225" t="s">
        <v>172</v>
      </c>
      <c r="D28" s="226" t="s">
        <v>85</v>
      </c>
      <c r="E28" s="227">
        <v>770</v>
      </c>
      <c r="F28" s="250"/>
      <c r="G28" s="249">
        <f t="shared" si="0"/>
        <v>0</v>
      </c>
    </row>
    <row r="29" spans="1:7" s="25" customFormat="1" x14ac:dyDescent="0.3">
      <c r="A29" s="227">
        <v>27</v>
      </c>
      <c r="B29" s="224" t="s">
        <v>87</v>
      </c>
      <c r="C29" s="225" t="s">
        <v>173</v>
      </c>
      <c r="D29" s="226" t="s">
        <v>85</v>
      </c>
      <c r="E29" s="227">
        <v>971</v>
      </c>
      <c r="F29" s="250"/>
      <c r="G29" s="249">
        <f t="shared" si="0"/>
        <v>0</v>
      </c>
    </row>
    <row r="30" spans="1:7" s="25" customFormat="1" x14ac:dyDescent="0.3">
      <c r="A30" s="227">
        <v>28</v>
      </c>
      <c r="B30" s="224" t="s">
        <v>88</v>
      </c>
      <c r="C30" s="225" t="s">
        <v>174</v>
      </c>
      <c r="D30" s="226" t="s">
        <v>85</v>
      </c>
      <c r="E30" s="242">
        <v>114</v>
      </c>
      <c r="F30" s="250"/>
      <c r="G30" s="249">
        <f t="shared" si="0"/>
        <v>0</v>
      </c>
    </row>
    <row r="31" spans="1:7" s="25" customFormat="1" x14ac:dyDescent="0.3">
      <c r="A31" s="227">
        <v>29</v>
      </c>
      <c r="B31" s="224" t="s">
        <v>89</v>
      </c>
      <c r="C31" s="225" t="s">
        <v>90</v>
      </c>
      <c r="D31" s="226" t="s">
        <v>85</v>
      </c>
      <c r="E31" s="227">
        <v>108</v>
      </c>
      <c r="F31" s="250"/>
      <c r="G31" s="249">
        <f t="shared" si="0"/>
        <v>0</v>
      </c>
    </row>
    <row r="32" spans="1:7" s="25" customFormat="1" x14ac:dyDescent="0.3">
      <c r="A32" s="227">
        <v>30</v>
      </c>
      <c r="B32" s="224" t="s">
        <v>91</v>
      </c>
      <c r="C32" s="225" t="s">
        <v>92</v>
      </c>
      <c r="D32" s="226" t="s">
        <v>73</v>
      </c>
      <c r="E32" s="242">
        <f>3546/9</f>
        <v>394</v>
      </c>
      <c r="F32" s="250"/>
      <c r="G32" s="249">
        <f t="shared" si="0"/>
        <v>0</v>
      </c>
    </row>
    <row r="33" spans="1:7" s="25" customFormat="1" x14ac:dyDescent="0.3">
      <c r="A33" s="227">
        <v>31</v>
      </c>
      <c r="B33" s="224">
        <v>44000100</v>
      </c>
      <c r="C33" s="225" t="s">
        <v>93</v>
      </c>
      <c r="D33" s="226" t="s">
        <v>73</v>
      </c>
      <c r="E33" s="242">
        <f>29522/9</f>
        <v>3280.2222222222222</v>
      </c>
      <c r="F33" s="250"/>
      <c r="G33" s="249">
        <f t="shared" si="0"/>
        <v>0</v>
      </c>
    </row>
    <row r="34" spans="1:7" s="25" customFormat="1" x14ac:dyDescent="0.3">
      <c r="A34" s="227">
        <v>32</v>
      </c>
      <c r="B34" s="224">
        <v>44000300</v>
      </c>
      <c r="C34" s="225" t="s">
        <v>175</v>
      </c>
      <c r="D34" s="226" t="s">
        <v>70</v>
      </c>
      <c r="E34" s="227">
        <v>0</v>
      </c>
      <c r="F34" s="250"/>
      <c r="G34" s="249">
        <f t="shared" si="0"/>
        <v>0</v>
      </c>
    </row>
    <row r="35" spans="1:7" s="25" customFormat="1" x14ac:dyDescent="0.3">
      <c r="A35" s="227">
        <v>33</v>
      </c>
      <c r="B35" s="224">
        <v>44000500</v>
      </c>
      <c r="C35" s="225" t="s">
        <v>94</v>
      </c>
      <c r="D35" s="226" t="s">
        <v>70</v>
      </c>
      <c r="E35" s="227">
        <v>222</v>
      </c>
      <c r="F35" s="250"/>
      <c r="G35" s="249">
        <f t="shared" si="0"/>
        <v>0</v>
      </c>
    </row>
    <row r="36" spans="1:7" s="25" customFormat="1" x14ac:dyDescent="0.3">
      <c r="A36" s="227">
        <v>34</v>
      </c>
      <c r="B36" s="224">
        <v>44000600</v>
      </c>
      <c r="C36" s="225" t="s">
        <v>177</v>
      </c>
      <c r="D36" s="226" t="s">
        <v>85</v>
      </c>
      <c r="E36" s="227">
        <v>3219</v>
      </c>
      <c r="F36" s="250"/>
      <c r="G36" s="249">
        <f t="shared" si="0"/>
        <v>0</v>
      </c>
    </row>
    <row r="37" spans="1:7" s="25" customFormat="1" x14ac:dyDescent="0.3">
      <c r="A37" s="227">
        <v>35</v>
      </c>
      <c r="B37" s="224" t="s">
        <v>246</v>
      </c>
      <c r="C37" s="225" t="s">
        <v>95</v>
      </c>
      <c r="D37" s="226" t="s">
        <v>70</v>
      </c>
      <c r="E37" s="242">
        <v>203</v>
      </c>
      <c r="F37" s="250"/>
      <c r="G37" s="249">
        <f t="shared" si="0"/>
        <v>0</v>
      </c>
    </row>
    <row r="38" spans="1:7" s="25" customFormat="1" x14ac:dyDescent="0.3">
      <c r="A38" s="227">
        <v>36</v>
      </c>
      <c r="B38" s="224">
        <v>54248510</v>
      </c>
      <c r="C38" s="225" t="s">
        <v>178</v>
      </c>
      <c r="D38" s="226" t="s">
        <v>65</v>
      </c>
      <c r="E38" s="227">
        <v>1</v>
      </c>
      <c r="F38" s="250"/>
      <c r="G38" s="249">
        <f t="shared" si="0"/>
        <v>0</v>
      </c>
    </row>
    <row r="39" spans="1:7" s="25" customFormat="1" ht="27.6" x14ac:dyDescent="0.3">
      <c r="A39" s="227">
        <v>37</v>
      </c>
      <c r="B39" s="224" t="s">
        <v>247</v>
      </c>
      <c r="C39" s="225" t="s">
        <v>248</v>
      </c>
      <c r="D39" s="226" t="s">
        <v>70</v>
      </c>
      <c r="E39" s="227">
        <v>46</v>
      </c>
      <c r="F39" s="250"/>
      <c r="G39" s="249">
        <f t="shared" si="0"/>
        <v>0</v>
      </c>
    </row>
    <row r="40" spans="1:7" s="25" customFormat="1" x14ac:dyDescent="0.3">
      <c r="A40" s="227">
        <v>38</v>
      </c>
      <c r="B40" s="224" t="s">
        <v>249</v>
      </c>
      <c r="C40" s="225" t="s">
        <v>250</v>
      </c>
      <c r="D40" s="226" t="s">
        <v>70</v>
      </c>
      <c r="E40" s="227">
        <v>46</v>
      </c>
      <c r="F40" s="250"/>
      <c r="G40" s="249">
        <f t="shared" si="0"/>
        <v>0</v>
      </c>
    </row>
    <row r="41" spans="1:7" s="25" customFormat="1" x14ac:dyDescent="0.3">
      <c r="A41" s="227">
        <v>39</v>
      </c>
      <c r="B41" s="224" t="s">
        <v>96</v>
      </c>
      <c r="C41" s="225" t="s">
        <v>97</v>
      </c>
      <c r="D41" s="226" t="s">
        <v>70</v>
      </c>
      <c r="E41" s="227">
        <v>45</v>
      </c>
      <c r="F41" s="250"/>
      <c r="G41" s="249">
        <f t="shared" si="0"/>
        <v>0</v>
      </c>
    </row>
    <row r="42" spans="1:7" s="25" customFormat="1" x14ac:dyDescent="0.3">
      <c r="A42" s="227">
        <v>40</v>
      </c>
      <c r="B42" s="224" t="s">
        <v>98</v>
      </c>
      <c r="C42" s="225" t="s">
        <v>99</v>
      </c>
      <c r="D42" s="226" t="s">
        <v>70</v>
      </c>
      <c r="E42" s="227">
        <v>85</v>
      </c>
      <c r="F42" s="250"/>
      <c r="G42" s="249">
        <f t="shared" si="0"/>
        <v>0</v>
      </c>
    </row>
    <row r="43" spans="1:7" s="25" customFormat="1" x14ac:dyDescent="0.3">
      <c r="A43" s="227">
        <v>41</v>
      </c>
      <c r="B43" s="224" t="s">
        <v>100</v>
      </c>
      <c r="C43" s="225" t="s">
        <v>101</v>
      </c>
      <c r="D43" s="226" t="s">
        <v>70</v>
      </c>
      <c r="E43" s="242">
        <v>75</v>
      </c>
      <c r="F43" s="250"/>
      <c r="G43" s="249">
        <f t="shared" si="0"/>
        <v>0</v>
      </c>
    </row>
    <row r="44" spans="1:7" s="25" customFormat="1" x14ac:dyDescent="0.3">
      <c r="A44" s="227">
        <v>42</v>
      </c>
      <c r="B44" s="224" t="s">
        <v>251</v>
      </c>
      <c r="C44" s="225" t="s">
        <v>252</v>
      </c>
      <c r="D44" s="226" t="s">
        <v>70</v>
      </c>
      <c r="E44" s="242">
        <v>495</v>
      </c>
      <c r="F44" s="250"/>
      <c r="G44" s="249">
        <f t="shared" si="0"/>
        <v>0</v>
      </c>
    </row>
    <row r="45" spans="1:7" s="25" customFormat="1" x14ac:dyDescent="0.3">
      <c r="A45" s="227">
        <v>43</v>
      </c>
      <c r="B45" s="224" t="s">
        <v>253</v>
      </c>
      <c r="C45" s="225" t="s">
        <v>254</v>
      </c>
      <c r="D45" s="226" t="s">
        <v>70</v>
      </c>
      <c r="E45" s="242">
        <v>165</v>
      </c>
      <c r="F45" s="250"/>
      <c r="G45" s="249">
        <f t="shared" si="0"/>
        <v>0</v>
      </c>
    </row>
    <row r="46" spans="1:7" s="25" customFormat="1" x14ac:dyDescent="0.3">
      <c r="A46" s="227">
        <v>44</v>
      </c>
      <c r="B46" s="224" t="s">
        <v>179</v>
      </c>
      <c r="C46" s="225" t="s">
        <v>180</v>
      </c>
      <c r="D46" s="226" t="s">
        <v>70</v>
      </c>
      <c r="E46" s="242">
        <v>0</v>
      </c>
      <c r="F46" s="250"/>
      <c r="G46" s="249">
        <f t="shared" si="0"/>
        <v>0</v>
      </c>
    </row>
    <row r="47" spans="1:7" s="25" customFormat="1" x14ac:dyDescent="0.3">
      <c r="A47" s="227">
        <v>45</v>
      </c>
      <c r="B47" s="224" t="s">
        <v>255</v>
      </c>
      <c r="C47" s="225" t="s">
        <v>256</v>
      </c>
      <c r="D47" s="226" t="s">
        <v>70</v>
      </c>
      <c r="E47" s="242">
        <v>0</v>
      </c>
      <c r="F47" s="250"/>
      <c r="G47" s="249">
        <f t="shared" si="0"/>
        <v>0</v>
      </c>
    </row>
    <row r="48" spans="1:7" s="25" customFormat="1" x14ac:dyDescent="0.3">
      <c r="A48" s="227">
        <v>46</v>
      </c>
      <c r="B48" s="224" t="s">
        <v>181</v>
      </c>
      <c r="C48" s="225" t="s">
        <v>182</v>
      </c>
      <c r="D48" s="226" t="s">
        <v>70</v>
      </c>
      <c r="E48" s="242">
        <v>201</v>
      </c>
      <c r="F48" s="250"/>
      <c r="G48" s="249">
        <f t="shared" si="0"/>
        <v>0</v>
      </c>
    </row>
    <row r="49" spans="1:7" s="25" customFormat="1" x14ac:dyDescent="0.3">
      <c r="A49" s="227">
        <v>47</v>
      </c>
      <c r="B49" s="224" t="s">
        <v>183</v>
      </c>
      <c r="C49" s="225" t="s">
        <v>184</v>
      </c>
      <c r="D49" s="226" t="s">
        <v>70</v>
      </c>
      <c r="E49" s="242">
        <v>510</v>
      </c>
      <c r="F49" s="250"/>
      <c r="G49" s="249">
        <f t="shared" si="0"/>
        <v>0</v>
      </c>
    </row>
    <row r="50" spans="1:7" s="25" customFormat="1" x14ac:dyDescent="0.3">
      <c r="A50" s="227">
        <v>48</v>
      </c>
      <c r="B50" s="224" t="s">
        <v>257</v>
      </c>
      <c r="C50" s="225" t="s">
        <v>258</v>
      </c>
      <c r="D50" s="226" t="s">
        <v>70</v>
      </c>
      <c r="E50" s="242">
        <v>0</v>
      </c>
      <c r="F50" s="250"/>
      <c r="G50" s="249">
        <f t="shared" si="0"/>
        <v>0</v>
      </c>
    </row>
    <row r="51" spans="1:7" s="25" customFormat="1" x14ac:dyDescent="0.3">
      <c r="A51" s="235">
        <v>49</v>
      </c>
      <c r="B51" s="228" t="s">
        <v>259</v>
      </c>
      <c r="C51" s="229" t="s">
        <v>260</v>
      </c>
      <c r="D51" s="230" t="s">
        <v>70</v>
      </c>
      <c r="E51" s="242">
        <v>460</v>
      </c>
      <c r="F51" s="254"/>
      <c r="G51" s="252">
        <f t="shared" si="0"/>
        <v>0</v>
      </c>
    </row>
    <row r="52" spans="1:7" s="25" customFormat="1" x14ac:dyDescent="0.3">
      <c r="A52" s="227">
        <v>50</v>
      </c>
      <c r="B52" s="224" t="s">
        <v>156</v>
      </c>
      <c r="C52" s="225" t="s">
        <v>157</v>
      </c>
      <c r="D52" s="226" t="s">
        <v>70</v>
      </c>
      <c r="E52" s="242">
        <v>680</v>
      </c>
      <c r="F52" s="255"/>
      <c r="G52" s="253">
        <f t="shared" si="0"/>
        <v>0</v>
      </c>
    </row>
    <row r="53" spans="1:7" s="25" customFormat="1" x14ac:dyDescent="0.3">
      <c r="A53" s="227">
        <v>51</v>
      </c>
      <c r="B53" s="224" t="s">
        <v>102</v>
      </c>
      <c r="C53" s="225" t="s">
        <v>103</v>
      </c>
      <c r="D53" s="226" t="s">
        <v>70</v>
      </c>
      <c r="E53" s="242">
        <v>1594</v>
      </c>
      <c r="F53" s="255"/>
      <c r="G53" s="253">
        <f t="shared" si="0"/>
        <v>0</v>
      </c>
    </row>
    <row r="54" spans="1:7" s="25" customFormat="1" x14ac:dyDescent="0.3">
      <c r="A54" s="227">
        <v>52</v>
      </c>
      <c r="B54" s="224">
        <v>56100015</v>
      </c>
      <c r="C54" s="225" t="s">
        <v>185</v>
      </c>
      <c r="D54" s="226" t="s">
        <v>68</v>
      </c>
      <c r="E54" s="233">
        <v>0</v>
      </c>
      <c r="F54" s="255"/>
      <c r="G54" s="253">
        <f t="shared" si="0"/>
        <v>0</v>
      </c>
    </row>
    <row r="55" spans="1:7" s="25" customFormat="1" x14ac:dyDescent="0.3">
      <c r="A55" s="227">
        <v>53</v>
      </c>
      <c r="B55" s="224">
        <v>56100020</v>
      </c>
      <c r="C55" s="225" t="s">
        <v>186</v>
      </c>
      <c r="D55" s="226" t="s">
        <v>68</v>
      </c>
      <c r="E55" s="233">
        <v>3</v>
      </c>
      <c r="F55" s="255"/>
      <c r="G55" s="253">
        <f t="shared" si="0"/>
        <v>0</v>
      </c>
    </row>
    <row r="56" spans="1:7" s="25" customFormat="1" x14ac:dyDescent="0.3">
      <c r="A56" s="227">
        <v>54</v>
      </c>
      <c r="B56" s="224">
        <v>56100055</v>
      </c>
      <c r="C56" s="225" t="s">
        <v>261</v>
      </c>
      <c r="D56" s="226" t="s">
        <v>68</v>
      </c>
      <c r="E56" s="233">
        <v>4</v>
      </c>
      <c r="F56" s="255"/>
      <c r="G56" s="253">
        <f t="shared" si="0"/>
        <v>0</v>
      </c>
    </row>
    <row r="57" spans="1:7" s="25" customFormat="1" x14ac:dyDescent="0.3">
      <c r="A57" s="227">
        <v>55</v>
      </c>
      <c r="B57" s="224">
        <v>56100065</v>
      </c>
      <c r="C57" s="225" t="s">
        <v>262</v>
      </c>
      <c r="D57" s="226" t="s">
        <v>68</v>
      </c>
      <c r="E57" s="233">
        <v>1</v>
      </c>
      <c r="F57" s="255"/>
      <c r="G57" s="253">
        <f t="shared" si="0"/>
        <v>0</v>
      </c>
    </row>
    <row r="58" spans="1:7" s="25" customFormat="1" x14ac:dyDescent="0.3">
      <c r="A58" s="227">
        <v>56</v>
      </c>
      <c r="B58" s="224">
        <v>56103000</v>
      </c>
      <c r="C58" s="225" t="s">
        <v>187</v>
      </c>
      <c r="D58" s="226" t="s">
        <v>70</v>
      </c>
      <c r="E58" s="236">
        <v>0</v>
      </c>
      <c r="F58" s="255"/>
      <c r="G58" s="253">
        <f t="shared" si="0"/>
        <v>0</v>
      </c>
    </row>
    <row r="59" spans="1:7" s="25" customFormat="1" x14ac:dyDescent="0.3">
      <c r="A59" s="227">
        <v>57</v>
      </c>
      <c r="B59" s="224" t="s">
        <v>263</v>
      </c>
      <c r="C59" s="225" t="s">
        <v>264</v>
      </c>
      <c r="D59" s="226" t="s">
        <v>70</v>
      </c>
      <c r="E59" s="236">
        <v>164</v>
      </c>
      <c r="F59" s="255"/>
      <c r="G59" s="253">
        <f t="shared" si="0"/>
        <v>0</v>
      </c>
    </row>
    <row r="60" spans="1:7" s="25" customFormat="1" x14ac:dyDescent="0.3">
      <c r="A60" s="227">
        <v>58</v>
      </c>
      <c r="B60" s="224" t="s">
        <v>265</v>
      </c>
      <c r="C60" s="225" t="s">
        <v>266</v>
      </c>
      <c r="D60" s="226" t="s">
        <v>70</v>
      </c>
      <c r="E60" s="236">
        <v>1291</v>
      </c>
      <c r="F60" s="255"/>
      <c r="G60" s="253">
        <f t="shared" si="0"/>
        <v>0</v>
      </c>
    </row>
    <row r="61" spans="1:7" s="25" customFormat="1" x14ac:dyDescent="0.3">
      <c r="A61" s="227">
        <v>59</v>
      </c>
      <c r="B61" s="224" t="s">
        <v>267</v>
      </c>
      <c r="C61" s="225" t="s">
        <v>268</v>
      </c>
      <c r="D61" s="226" t="s">
        <v>68</v>
      </c>
      <c r="E61" s="236">
        <v>3</v>
      </c>
      <c r="F61" s="255"/>
      <c r="G61" s="253">
        <f t="shared" si="0"/>
        <v>0</v>
      </c>
    </row>
    <row r="62" spans="1:7" s="25" customFormat="1" x14ac:dyDescent="0.3">
      <c r="A62" s="227">
        <v>60</v>
      </c>
      <c r="B62" s="224" t="s">
        <v>269</v>
      </c>
      <c r="C62" s="225" t="s">
        <v>270</v>
      </c>
      <c r="D62" s="226" t="s">
        <v>68</v>
      </c>
      <c r="E62" s="236">
        <v>2</v>
      </c>
      <c r="F62" s="255"/>
      <c r="G62" s="253">
        <f t="shared" si="0"/>
        <v>0</v>
      </c>
    </row>
    <row r="63" spans="1:7" s="25" customFormat="1" x14ac:dyDescent="0.3">
      <c r="A63" s="227">
        <v>61</v>
      </c>
      <c r="B63" s="224">
        <v>56109418</v>
      </c>
      <c r="C63" s="225" t="s">
        <v>188</v>
      </c>
      <c r="D63" s="226" t="s">
        <v>68</v>
      </c>
      <c r="E63" s="236">
        <v>0</v>
      </c>
      <c r="F63" s="255"/>
      <c r="G63" s="253">
        <f t="shared" si="0"/>
        <v>0</v>
      </c>
    </row>
    <row r="64" spans="1:7" s="25" customFormat="1" x14ac:dyDescent="0.3">
      <c r="A64" s="227">
        <v>62</v>
      </c>
      <c r="B64" s="224">
        <v>56109400</v>
      </c>
      <c r="C64" s="225" t="s">
        <v>271</v>
      </c>
      <c r="D64" s="226" t="s">
        <v>68</v>
      </c>
      <c r="E64" s="236">
        <v>0</v>
      </c>
      <c r="F64" s="255"/>
      <c r="G64" s="253">
        <f t="shared" si="0"/>
        <v>0</v>
      </c>
    </row>
    <row r="65" spans="1:7" s="25" customFormat="1" x14ac:dyDescent="0.3">
      <c r="A65" s="227">
        <v>63</v>
      </c>
      <c r="B65" s="224">
        <v>56109408</v>
      </c>
      <c r="C65" s="225" t="s">
        <v>272</v>
      </c>
      <c r="D65" s="226" t="s">
        <v>68</v>
      </c>
      <c r="E65" s="233">
        <v>0</v>
      </c>
      <c r="F65" s="255"/>
      <c r="G65" s="253">
        <f t="shared" si="0"/>
        <v>0</v>
      </c>
    </row>
    <row r="66" spans="1:7" s="25" customFormat="1" x14ac:dyDescent="0.3">
      <c r="A66" s="227">
        <v>64</v>
      </c>
      <c r="B66" s="224">
        <v>56109420</v>
      </c>
      <c r="C66" s="225" t="s">
        <v>189</v>
      </c>
      <c r="D66" s="226" t="s">
        <v>68</v>
      </c>
      <c r="E66" s="233">
        <v>6</v>
      </c>
      <c r="F66" s="255"/>
      <c r="G66" s="253">
        <f t="shared" si="0"/>
        <v>0</v>
      </c>
    </row>
    <row r="67" spans="1:7" s="25" customFormat="1" x14ac:dyDescent="0.3">
      <c r="A67" s="227">
        <v>65</v>
      </c>
      <c r="B67" s="224">
        <v>56109424</v>
      </c>
      <c r="C67" s="225" t="s">
        <v>273</v>
      </c>
      <c r="D67" s="226" t="s">
        <v>68</v>
      </c>
      <c r="E67" s="233">
        <v>10</v>
      </c>
      <c r="F67" s="255"/>
      <c r="G67" s="253">
        <f t="shared" si="0"/>
        <v>0</v>
      </c>
    </row>
    <row r="68" spans="1:7" s="25" customFormat="1" x14ac:dyDescent="0.3">
      <c r="A68" s="227">
        <v>66</v>
      </c>
      <c r="B68" s="224">
        <v>56200300</v>
      </c>
      <c r="C68" s="225" t="s">
        <v>190</v>
      </c>
      <c r="D68" s="226" t="s">
        <v>70</v>
      </c>
      <c r="E68" s="233">
        <v>66</v>
      </c>
      <c r="F68" s="255"/>
      <c r="G68" s="253">
        <f t="shared" ref="G68:G131" si="1">SUM(E68*F68)</f>
        <v>0</v>
      </c>
    </row>
    <row r="69" spans="1:7" s="25" customFormat="1" x14ac:dyDescent="0.3">
      <c r="A69" s="227">
        <v>67</v>
      </c>
      <c r="B69" s="224" t="s">
        <v>274</v>
      </c>
      <c r="C69" s="225" t="s">
        <v>275</v>
      </c>
      <c r="D69" s="226" t="s">
        <v>68</v>
      </c>
      <c r="E69" s="233">
        <v>4</v>
      </c>
      <c r="F69" s="255"/>
      <c r="G69" s="253">
        <f t="shared" si="1"/>
        <v>0</v>
      </c>
    </row>
    <row r="70" spans="1:7" s="25" customFormat="1" x14ac:dyDescent="0.3">
      <c r="A70" s="227">
        <v>68</v>
      </c>
      <c r="B70" s="224" t="s">
        <v>276</v>
      </c>
      <c r="C70" s="225" t="s">
        <v>277</v>
      </c>
      <c r="D70" s="226" t="s">
        <v>68</v>
      </c>
      <c r="E70" s="233">
        <v>4</v>
      </c>
      <c r="F70" s="255"/>
      <c r="G70" s="253">
        <f t="shared" si="1"/>
        <v>0</v>
      </c>
    </row>
    <row r="71" spans="1:7" s="25" customFormat="1" x14ac:dyDescent="0.3">
      <c r="A71" s="227">
        <v>69</v>
      </c>
      <c r="B71" s="224">
        <v>56400700</v>
      </c>
      <c r="C71" s="225" t="s">
        <v>192</v>
      </c>
      <c r="D71" s="226" t="s">
        <v>68</v>
      </c>
      <c r="E71" s="233">
        <v>0</v>
      </c>
      <c r="F71" s="255"/>
      <c r="G71" s="253">
        <f t="shared" si="1"/>
        <v>0</v>
      </c>
    </row>
    <row r="72" spans="1:7" s="25" customFormat="1" x14ac:dyDescent="0.3">
      <c r="A72" s="227">
        <v>70</v>
      </c>
      <c r="B72" s="224" t="s">
        <v>278</v>
      </c>
      <c r="C72" s="225" t="s">
        <v>279</v>
      </c>
      <c r="D72" s="226" t="s">
        <v>68</v>
      </c>
      <c r="E72" s="233">
        <v>5</v>
      </c>
      <c r="F72" s="255"/>
      <c r="G72" s="253">
        <f t="shared" si="1"/>
        <v>0</v>
      </c>
    </row>
    <row r="73" spans="1:7" s="25" customFormat="1" x14ac:dyDescent="0.3">
      <c r="A73" s="227">
        <v>71</v>
      </c>
      <c r="B73" s="224" t="s">
        <v>280</v>
      </c>
      <c r="C73" s="225" t="s">
        <v>202</v>
      </c>
      <c r="D73" s="226" t="s">
        <v>68</v>
      </c>
      <c r="E73" s="233">
        <v>0</v>
      </c>
      <c r="F73" s="255"/>
      <c r="G73" s="253">
        <f t="shared" si="1"/>
        <v>0</v>
      </c>
    </row>
    <row r="74" spans="1:7" s="25" customFormat="1" x14ac:dyDescent="0.3">
      <c r="A74" s="227">
        <v>72</v>
      </c>
      <c r="B74" s="224" t="s">
        <v>281</v>
      </c>
      <c r="C74" s="225" t="s">
        <v>195</v>
      </c>
      <c r="D74" s="226" t="s">
        <v>68</v>
      </c>
      <c r="E74" s="233">
        <v>3</v>
      </c>
      <c r="F74" s="255"/>
      <c r="G74" s="253">
        <f t="shared" si="1"/>
        <v>0</v>
      </c>
    </row>
    <row r="75" spans="1:7" s="25" customFormat="1" x14ac:dyDescent="0.3">
      <c r="A75" s="227">
        <v>73</v>
      </c>
      <c r="B75" s="224" t="s">
        <v>194</v>
      </c>
      <c r="C75" s="225" t="s">
        <v>282</v>
      </c>
      <c r="D75" s="226" t="s">
        <v>68</v>
      </c>
      <c r="E75" s="233">
        <v>3</v>
      </c>
      <c r="F75" s="255"/>
      <c r="G75" s="253">
        <f t="shared" si="1"/>
        <v>0</v>
      </c>
    </row>
    <row r="76" spans="1:7" s="25" customFormat="1" x14ac:dyDescent="0.3">
      <c r="A76" s="227">
        <v>74</v>
      </c>
      <c r="B76" s="224" t="s">
        <v>196</v>
      </c>
      <c r="C76" s="225" t="s">
        <v>283</v>
      </c>
      <c r="D76" s="226" t="s">
        <v>68</v>
      </c>
      <c r="E76" s="233">
        <v>0</v>
      </c>
      <c r="F76" s="255"/>
      <c r="G76" s="253">
        <f t="shared" si="1"/>
        <v>0</v>
      </c>
    </row>
    <row r="77" spans="1:7" s="25" customFormat="1" x14ac:dyDescent="0.3">
      <c r="A77" s="227">
        <v>75</v>
      </c>
      <c r="B77" s="224" t="s">
        <v>197</v>
      </c>
      <c r="C77" s="225" t="s">
        <v>198</v>
      </c>
      <c r="D77" s="226" t="s">
        <v>68</v>
      </c>
      <c r="E77" s="233">
        <v>2</v>
      </c>
      <c r="F77" s="255"/>
      <c r="G77" s="253">
        <f t="shared" si="1"/>
        <v>0</v>
      </c>
    </row>
    <row r="78" spans="1:7" s="25" customFormat="1" x14ac:dyDescent="0.3">
      <c r="A78" s="227">
        <v>76</v>
      </c>
      <c r="B78" s="224" t="s">
        <v>284</v>
      </c>
      <c r="C78" s="225" t="s">
        <v>199</v>
      </c>
      <c r="D78" s="226" t="s">
        <v>68</v>
      </c>
      <c r="E78" s="233">
        <v>0</v>
      </c>
      <c r="F78" s="255"/>
      <c r="G78" s="253">
        <f t="shared" si="1"/>
        <v>0</v>
      </c>
    </row>
    <row r="79" spans="1:7" s="25" customFormat="1" x14ac:dyDescent="0.3">
      <c r="A79" s="227">
        <v>77</v>
      </c>
      <c r="B79" s="224" t="s">
        <v>284</v>
      </c>
      <c r="C79" s="225" t="s">
        <v>200</v>
      </c>
      <c r="D79" s="226" t="s">
        <v>68</v>
      </c>
      <c r="E79" s="233">
        <v>0</v>
      </c>
      <c r="F79" s="255"/>
      <c r="G79" s="253">
        <f t="shared" si="1"/>
        <v>0</v>
      </c>
    </row>
    <row r="80" spans="1:7" s="25" customFormat="1" x14ac:dyDescent="0.3">
      <c r="A80" s="227">
        <v>78</v>
      </c>
      <c r="B80" s="224" t="s">
        <v>284</v>
      </c>
      <c r="C80" s="225" t="s">
        <v>201</v>
      </c>
      <c r="D80" s="226" t="s">
        <v>68</v>
      </c>
      <c r="E80" s="233">
        <v>0</v>
      </c>
      <c r="F80" s="255"/>
      <c r="G80" s="253">
        <f t="shared" si="1"/>
        <v>0</v>
      </c>
    </row>
    <row r="81" spans="1:7" s="25" customFormat="1" x14ac:dyDescent="0.3">
      <c r="A81" s="227">
        <v>79</v>
      </c>
      <c r="B81" s="224" t="s">
        <v>285</v>
      </c>
      <c r="C81" s="225" t="s">
        <v>286</v>
      </c>
      <c r="D81" s="226" t="s">
        <v>68</v>
      </c>
      <c r="E81" s="233">
        <v>2</v>
      </c>
      <c r="F81" s="255"/>
      <c r="G81" s="253">
        <f t="shared" si="1"/>
        <v>0</v>
      </c>
    </row>
    <row r="82" spans="1:7" s="25" customFormat="1" x14ac:dyDescent="0.3">
      <c r="A82" s="227">
        <v>80</v>
      </c>
      <c r="B82" s="224" t="s">
        <v>284</v>
      </c>
      <c r="C82" s="225" t="s">
        <v>287</v>
      </c>
      <c r="D82" s="226" t="s">
        <v>70</v>
      </c>
      <c r="E82" s="233">
        <v>0</v>
      </c>
      <c r="F82" s="255"/>
      <c r="G82" s="253">
        <f t="shared" si="1"/>
        <v>0</v>
      </c>
    </row>
    <row r="83" spans="1:7" s="25" customFormat="1" x14ac:dyDescent="0.3">
      <c r="A83" s="227">
        <v>81</v>
      </c>
      <c r="B83" s="224" t="s">
        <v>288</v>
      </c>
      <c r="C83" s="225" t="s">
        <v>289</v>
      </c>
      <c r="D83" s="226" t="s">
        <v>68</v>
      </c>
      <c r="E83" s="233">
        <v>0</v>
      </c>
      <c r="F83" s="255"/>
      <c r="G83" s="253">
        <f t="shared" si="1"/>
        <v>0</v>
      </c>
    </row>
    <row r="84" spans="1:7" s="25" customFormat="1" ht="14.4" customHeight="1" x14ac:dyDescent="0.3">
      <c r="A84" s="227">
        <v>82</v>
      </c>
      <c r="B84" s="224" t="s">
        <v>104</v>
      </c>
      <c r="C84" s="225" t="s">
        <v>204</v>
      </c>
      <c r="D84" s="226" t="s">
        <v>68</v>
      </c>
      <c r="E84" s="227">
        <v>9</v>
      </c>
      <c r="F84" s="255"/>
      <c r="G84" s="253">
        <f t="shared" si="1"/>
        <v>0</v>
      </c>
    </row>
    <row r="85" spans="1:7" s="25" customFormat="1" ht="27.6" x14ac:dyDescent="0.3">
      <c r="A85" s="227">
        <v>83</v>
      </c>
      <c r="B85" s="224" t="s">
        <v>290</v>
      </c>
      <c r="C85" s="225" t="s">
        <v>291</v>
      </c>
      <c r="D85" s="226" t="s">
        <v>68</v>
      </c>
      <c r="E85" s="227">
        <v>1</v>
      </c>
      <c r="F85" s="255"/>
      <c r="G85" s="253">
        <f t="shared" si="1"/>
        <v>0</v>
      </c>
    </row>
    <row r="86" spans="1:7" s="25" customFormat="1" ht="14.4" customHeight="1" x14ac:dyDescent="0.3">
      <c r="A86" s="227">
        <v>84</v>
      </c>
      <c r="B86" s="224" t="s">
        <v>292</v>
      </c>
      <c r="C86" s="225" t="s">
        <v>293</v>
      </c>
      <c r="D86" s="226" t="s">
        <v>68</v>
      </c>
      <c r="E86" s="227">
        <v>2</v>
      </c>
      <c r="F86" s="255"/>
      <c r="G86" s="253">
        <f t="shared" si="1"/>
        <v>0</v>
      </c>
    </row>
    <row r="87" spans="1:7" s="25" customFormat="1" ht="14.4" customHeight="1" x14ac:dyDescent="0.3">
      <c r="A87" s="227">
        <v>85</v>
      </c>
      <c r="B87" s="224" t="s">
        <v>294</v>
      </c>
      <c r="C87" s="225" t="s">
        <v>193</v>
      </c>
      <c r="D87" s="226" t="s">
        <v>68</v>
      </c>
      <c r="E87" s="233">
        <v>5</v>
      </c>
      <c r="F87" s="255"/>
      <c r="G87" s="253">
        <f t="shared" si="1"/>
        <v>0</v>
      </c>
    </row>
    <row r="88" spans="1:7" s="25" customFormat="1" x14ac:dyDescent="0.3">
      <c r="A88" s="227">
        <v>86</v>
      </c>
      <c r="B88" s="224" t="s">
        <v>209</v>
      </c>
      <c r="C88" s="225" t="s">
        <v>210</v>
      </c>
      <c r="D88" s="226" t="s">
        <v>68</v>
      </c>
      <c r="E88" s="227">
        <v>1</v>
      </c>
      <c r="F88" s="255"/>
      <c r="G88" s="253">
        <f t="shared" si="1"/>
        <v>0</v>
      </c>
    </row>
    <row r="89" spans="1:7" s="25" customFormat="1" x14ac:dyDescent="0.3">
      <c r="A89" s="227">
        <v>87</v>
      </c>
      <c r="B89" s="224" t="s">
        <v>295</v>
      </c>
      <c r="C89" s="225" t="s">
        <v>296</v>
      </c>
      <c r="D89" s="226" t="s">
        <v>68</v>
      </c>
      <c r="E89" s="227">
        <v>0</v>
      </c>
      <c r="F89" s="255"/>
      <c r="G89" s="253">
        <f t="shared" si="1"/>
        <v>0</v>
      </c>
    </row>
    <row r="90" spans="1:7" s="25" customFormat="1" x14ac:dyDescent="0.3">
      <c r="A90" s="227">
        <v>88</v>
      </c>
      <c r="B90" s="224" t="s">
        <v>211</v>
      </c>
      <c r="C90" s="225" t="s">
        <v>212</v>
      </c>
      <c r="D90" s="226" t="s">
        <v>68</v>
      </c>
      <c r="E90" s="227">
        <v>6</v>
      </c>
      <c r="F90" s="255"/>
      <c r="G90" s="253">
        <f t="shared" si="1"/>
        <v>0</v>
      </c>
    </row>
    <row r="91" spans="1:7" s="25" customFormat="1" ht="27.6" x14ac:dyDescent="0.3">
      <c r="A91" s="227">
        <v>89</v>
      </c>
      <c r="B91" s="224" t="s">
        <v>297</v>
      </c>
      <c r="C91" s="225" t="s">
        <v>203</v>
      </c>
      <c r="D91" s="226" t="s">
        <v>68</v>
      </c>
      <c r="E91" s="227">
        <v>0</v>
      </c>
      <c r="F91" s="255"/>
      <c r="G91" s="253">
        <f t="shared" si="1"/>
        <v>0</v>
      </c>
    </row>
    <row r="92" spans="1:7" s="25" customFormat="1" ht="14.4" customHeight="1" x14ac:dyDescent="0.3">
      <c r="A92" s="227">
        <v>90</v>
      </c>
      <c r="B92" s="224" t="s">
        <v>205</v>
      </c>
      <c r="C92" s="225" t="s">
        <v>206</v>
      </c>
      <c r="D92" s="226" t="s">
        <v>68</v>
      </c>
      <c r="E92" s="227">
        <v>3</v>
      </c>
      <c r="F92" s="255"/>
      <c r="G92" s="253">
        <f t="shared" si="1"/>
        <v>0</v>
      </c>
    </row>
    <row r="93" spans="1:7" s="25" customFormat="1" ht="14.4" customHeight="1" x14ac:dyDescent="0.3">
      <c r="A93" s="227">
        <v>91</v>
      </c>
      <c r="B93" s="224" t="s">
        <v>105</v>
      </c>
      <c r="C93" s="225" t="s">
        <v>106</v>
      </c>
      <c r="D93" s="226" t="s">
        <v>68</v>
      </c>
      <c r="E93" s="227">
        <v>1</v>
      </c>
      <c r="F93" s="255"/>
      <c r="G93" s="253">
        <f t="shared" si="1"/>
        <v>0</v>
      </c>
    </row>
    <row r="94" spans="1:7" s="25" customFormat="1" ht="27.6" x14ac:dyDescent="0.3">
      <c r="A94" s="227">
        <v>92</v>
      </c>
      <c r="B94" s="224" t="s">
        <v>298</v>
      </c>
      <c r="C94" s="225" t="s">
        <v>299</v>
      </c>
      <c r="D94" s="226" t="s">
        <v>68</v>
      </c>
      <c r="E94" s="227">
        <v>0</v>
      </c>
      <c r="F94" s="255"/>
      <c r="G94" s="253">
        <f t="shared" si="1"/>
        <v>0</v>
      </c>
    </row>
    <row r="95" spans="1:7" s="25" customFormat="1" ht="27.6" x14ac:dyDescent="0.3">
      <c r="A95" s="227">
        <v>93</v>
      </c>
      <c r="B95" s="224" t="s">
        <v>207</v>
      </c>
      <c r="C95" s="225" t="s">
        <v>300</v>
      </c>
      <c r="D95" s="226" t="s">
        <v>68</v>
      </c>
      <c r="E95" s="227">
        <v>4</v>
      </c>
      <c r="F95" s="255"/>
      <c r="G95" s="253">
        <f t="shared" si="1"/>
        <v>0</v>
      </c>
    </row>
    <row r="96" spans="1:7" s="25" customFormat="1" ht="27.6" x14ac:dyDescent="0.3">
      <c r="A96" s="227">
        <v>94</v>
      </c>
      <c r="B96" s="224" t="s">
        <v>301</v>
      </c>
      <c r="C96" s="225" t="s">
        <v>302</v>
      </c>
      <c r="D96" s="226" t="s">
        <v>68</v>
      </c>
      <c r="E96" s="227">
        <v>1</v>
      </c>
      <c r="F96" s="255"/>
      <c r="G96" s="253">
        <f t="shared" si="1"/>
        <v>0</v>
      </c>
    </row>
    <row r="97" spans="1:7" s="25" customFormat="1" ht="27.6" x14ac:dyDescent="0.3">
      <c r="A97" s="227">
        <v>95</v>
      </c>
      <c r="B97" s="224" t="s">
        <v>303</v>
      </c>
      <c r="C97" s="225" t="s">
        <v>304</v>
      </c>
      <c r="D97" s="226" t="s">
        <v>68</v>
      </c>
      <c r="E97" s="227">
        <v>1</v>
      </c>
      <c r="F97" s="255"/>
      <c r="G97" s="253">
        <f t="shared" si="1"/>
        <v>0</v>
      </c>
    </row>
    <row r="98" spans="1:7" s="25" customFormat="1" x14ac:dyDescent="0.3">
      <c r="A98" s="227">
        <v>96</v>
      </c>
      <c r="B98" s="224" t="s">
        <v>107</v>
      </c>
      <c r="C98" s="225" t="s">
        <v>208</v>
      </c>
      <c r="D98" s="226" t="s">
        <v>70</v>
      </c>
      <c r="E98" s="227">
        <v>2</v>
      </c>
      <c r="F98" s="255"/>
      <c r="G98" s="253">
        <f t="shared" si="1"/>
        <v>0</v>
      </c>
    </row>
    <row r="99" spans="1:7" s="25" customFormat="1" x14ac:dyDescent="0.3">
      <c r="A99" s="227">
        <v>97</v>
      </c>
      <c r="B99" s="224" t="s">
        <v>305</v>
      </c>
      <c r="C99" s="225" t="s">
        <v>306</v>
      </c>
      <c r="D99" s="226" t="s">
        <v>68</v>
      </c>
      <c r="E99" s="227">
        <v>0</v>
      </c>
      <c r="F99" s="255"/>
      <c r="G99" s="253">
        <f t="shared" si="1"/>
        <v>0</v>
      </c>
    </row>
    <row r="100" spans="1:7" s="25" customFormat="1" x14ac:dyDescent="0.3">
      <c r="A100" s="227">
        <v>98</v>
      </c>
      <c r="B100" s="224" t="s">
        <v>213</v>
      </c>
      <c r="C100" s="225" t="s">
        <v>214</v>
      </c>
      <c r="D100" s="226" t="s">
        <v>68</v>
      </c>
      <c r="E100" s="227">
        <v>1</v>
      </c>
      <c r="F100" s="255"/>
      <c r="G100" s="253">
        <f t="shared" si="1"/>
        <v>0</v>
      </c>
    </row>
    <row r="101" spans="1:7" s="25" customFormat="1" x14ac:dyDescent="0.3">
      <c r="A101" s="227">
        <v>99</v>
      </c>
      <c r="B101" s="224" t="s">
        <v>215</v>
      </c>
      <c r="C101" s="225" t="s">
        <v>216</v>
      </c>
      <c r="D101" s="226" t="s">
        <v>68</v>
      </c>
      <c r="E101" s="227">
        <v>1</v>
      </c>
      <c r="F101" s="255"/>
      <c r="G101" s="253">
        <f t="shared" si="1"/>
        <v>0</v>
      </c>
    </row>
    <row r="102" spans="1:7" s="25" customFormat="1" x14ac:dyDescent="0.3">
      <c r="A102" s="227">
        <v>100</v>
      </c>
      <c r="B102" s="224" t="s">
        <v>307</v>
      </c>
      <c r="C102" s="225" t="s">
        <v>158</v>
      </c>
      <c r="D102" s="226" t="s">
        <v>68</v>
      </c>
      <c r="E102" s="227">
        <v>5</v>
      </c>
      <c r="F102" s="255"/>
      <c r="G102" s="253">
        <f t="shared" si="1"/>
        <v>0</v>
      </c>
    </row>
    <row r="103" spans="1:7" s="25" customFormat="1" x14ac:dyDescent="0.3">
      <c r="A103" s="227">
        <v>101</v>
      </c>
      <c r="B103" s="224" t="s">
        <v>108</v>
      </c>
      <c r="C103" s="225" t="s">
        <v>109</v>
      </c>
      <c r="D103" s="226" t="s">
        <v>68</v>
      </c>
      <c r="E103" s="227">
        <v>0</v>
      </c>
      <c r="F103" s="255"/>
      <c r="G103" s="253">
        <f t="shared" si="1"/>
        <v>0</v>
      </c>
    </row>
    <row r="104" spans="1:7" s="25" customFormat="1" x14ac:dyDescent="0.3">
      <c r="A104" s="227">
        <v>102</v>
      </c>
      <c r="B104" s="224" t="s">
        <v>308</v>
      </c>
      <c r="C104" s="225" t="s">
        <v>110</v>
      </c>
      <c r="D104" s="226" t="s">
        <v>68</v>
      </c>
      <c r="E104" s="227">
        <v>0</v>
      </c>
      <c r="F104" s="255"/>
      <c r="G104" s="253">
        <f t="shared" si="1"/>
        <v>0</v>
      </c>
    </row>
    <row r="105" spans="1:7" s="25" customFormat="1" x14ac:dyDescent="0.3">
      <c r="A105" s="227">
        <v>103</v>
      </c>
      <c r="B105" s="224">
        <v>60600605</v>
      </c>
      <c r="C105" s="225" t="s">
        <v>112</v>
      </c>
      <c r="D105" s="226" t="s">
        <v>70</v>
      </c>
      <c r="E105" s="227">
        <v>171</v>
      </c>
      <c r="F105" s="255"/>
      <c r="G105" s="253">
        <f t="shared" si="1"/>
        <v>0</v>
      </c>
    </row>
    <row r="106" spans="1:7" s="25" customFormat="1" x14ac:dyDescent="0.3">
      <c r="A106" s="227">
        <v>104</v>
      </c>
      <c r="B106" s="224" t="s">
        <v>111</v>
      </c>
      <c r="C106" s="225" t="s">
        <v>217</v>
      </c>
      <c r="D106" s="226" t="s">
        <v>70</v>
      </c>
      <c r="E106" s="227">
        <v>2512</v>
      </c>
      <c r="F106" s="255"/>
      <c r="G106" s="253">
        <f t="shared" si="1"/>
        <v>0</v>
      </c>
    </row>
    <row r="107" spans="1:7" s="25" customFormat="1" x14ac:dyDescent="0.3">
      <c r="A107" s="227">
        <v>105</v>
      </c>
      <c r="B107" s="224" t="s">
        <v>166</v>
      </c>
      <c r="C107" s="225" t="s">
        <v>218</v>
      </c>
      <c r="D107" s="226" t="s">
        <v>68</v>
      </c>
      <c r="E107" s="227">
        <v>2</v>
      </c>
      <c r="F107" s="255"/>
      <c r="G107" s="253">
        <f t="shared" si="1"/>
        <v>0</v>
      </c>
    </row>
    <row r="108" spans="1:7" s="25" customFormat="1" x14ac:dyDescent="0.3">
      <c r="A108" s="227">
        <v>106</v>
      </c>
      <c r="B108" s="224">
        <v>66400305</v>
      </c>
      <c r="C108" s="225" t="s">
        <v>309</v>
      </c>
      <c r="D108" s="226" t="s">
        <v>70</v>
      </c>
      <c r="E108" s="227">
        <v>0</v>
      </c>
      <c r="F108" s="255"/>
      <c r="G108" s="253">
        <f t="shared" si="1"/>
        <v>0</v>
      </c>
    </row>
    <row r="109" spans="1:7" s="25" customFormat="1" x14ac:dyDescent="0.3">
      <c r="A109" s="227">
        <v>107</v>
      </c>
      <c r="B109" s="224" t="s">
        <v>310</v>
      </c>
      <c r="C109" s="225" t="s">
        <v>311</v>
      </c>
      <c r="D109" s="226" t="s">
        <v>70</v>
      </c>
      <c r="E109" s="227">
        <v>0</v>
      </c>
      <c r="F109" s="255"/>
      <c r="G109" s="253">
        <f t="shared" si="1"/>
        <v>0</v>
      </c>
    </row>
    <row r="110" spans="1:7" s="25" customFormat="1" x14ac:dyDescent="0.3">
      <c r="A110" s="227">
        <v>108</v>
      </c>
      <c r="B110" s="224" t="s">
        <v>113</v>
      </c>
      <c r="C110" s="225" t="s">
        <v>114</v>
      </c>
      <c r="D110" s="226" t="s">
        <v>83</v>
      </c>
      <c r="E110" s="227">
        <v>5</v>
      </c>
      <c r="F110" s="255"/>
      <c r="G110" s="253">
        <f t="shared" si="1"/>
        <v>0</v>
      </c>
    </row>
    <row r="111" spans="1:7" s="25" customFormat="1" x14ac:dyDescent="0.3">
      <c r="A111" s="227">
        <v>109</v>
      </c>
      <c r="B111" s="224">
        <v>66900200</v>
      </c>
      <c r="C111" s="225" t="s">
        <v>155</v>
      </c>
      <c r="D111" s="226" t="s">
        <v>65</v>
      </c>
      <c r="E111" s="227">
        <v>3196</v>
      </c>
      <c r="F111" s="255"/>
      <c r="G111" s="253">
        <f t="shared" si="1"/>
        <v>0</v>
      </c>
    </row>
    <row r="112" spans="1:7" s="25" customFormat="1" x14ac:dyDescent="0.3">
      <c r="A112" s="227">
        <v>110</v>
      </c>
      <c r="B112" s="224">
        <v>66900530</v>
      </c>
      <c r="C112" s="225" t="s">
        <v>152</v>
      </c>
      <c r="D112" s="226" t="s">
        <v>68</v>
      </c>
      <c r="E112" s="227">
        <v>1</v>
      </c>
      <c r="F112" s="255"/>
      <c r="G112" s="253">
        <f t="shared" si="1"/>
        <v>0</v>
      </c>
    </row>
    <row r="113" spans="1:7" s="25" customFormat="1" x14ac:dyDescent="0.3">
      <c r="A113" s="227">
        <v>111</v>
      </c>
      <c r="B113" s="224">
        <v>66901001</v>
      </c>
      <c r="C113" s="225" t="s">
        <v>153</v>
      </c>
      <c r="D113" s="226" t="s">
        <v>117</v>
      </c>
      <c r="E113" s="227">
        <v>1</v>
      </c>
      <c r="F113" s="255"/>
      <c r="G113" s="253">
        <f t="shared" si="1"/>
        <v>0</v>
      </c>
    </row>
    <row r="114" spans="1:7" s="25" customFormat="1" x14ac:dyDescent="0.3">
      <c r="A114" s="227">
        <v>112</v>
      </c>
      <c r="B114" s="224">
        <v>66901003</v>
      </c>
      <c r="C114" s="225" t="s">
        <v>154</v>
      </c>
      <c r="D114" s="226" t="s">
        <v>117</v>
      </c>
      <c r="E114" s="227">
        <v>1</v>
      </c>
      <c r="F114" s="255"/>
      <c r="G114" s="253">
        <f t="shared" si="1"/>
        <v>0</v>
      </c>
    </row>
    <row r="115" spans="1:7" s="25" customFormat="1" x14ac:dyDescent="0.3">
      <c r="A115" s="227">
        <v>113</v>
      </c>
      <c r="B115" s="224">
        <v>66901006</v>
      </c>
      <c r="C115" s="225" t="s">
        <v>219</v>
      </c>
      <c r="D115" s="226" t="s">
        <v>220</v>
      </c>
      <c r="E115" s="227">
        <v>20</v>
      </c>
      <c r="F115" s="255"/>
      <c r="G115" s="253">
        <f t="shared" si="1"/>
        <v>0</v>
      </c>
    </row>
    <row r="116" spans="1:7" s="25" customFormat="1" x14ac:dyDescent="0.3">
      <c r="A116" s="227">
        <v>114</v>
      </c>
      <c r="B116" s="224" t="s">
        <v>115</v>
      </c>
      <c r="C116" s="225" t="s">
        <v>116</v>
      </c>
      <c r="D116" s="226" t="s">
        <v>117</v>
      </c>
      <c r="E116" s="227">
        <v>1</v>
      </c>
      <c r="F116" s="255"/>
      <c r="G116" s="253">
        <f t="shared" si="1"/>
        <v>0</v>
      </c>
    </row>
    <row r="117" spans="1:7" s="25" customFormat="1" x14ac:dyDescent="0.3">
      <c r="A117" s="227">
        <v>115</v>
      </c>
      <c r="B117" s="224" t="s">
        <v>125</v>
      </c>
      <c r="C117" s="225" t="s">
        <v>126</v>
      </c>
      <c r="D117" s="226" t="s">
        <v>81</v>
      </c>
      <c r="E117" s="242">
        <v>140</v>
      </c>
      <c r="F117" s="255"/>
      <c r="G117" s="253">
        <f t="shared" si="1"/>
        <v>0</v>
      </c>
    </row>
    <row r="118" spans="1:7" s="25" customFormat="1" x14ac:dyDescent="0.3">
      <c r="A118" s="227">
        <v>116</v>
      </c>
      <c r="B118" s="224" t="s">
        <v>221</v>
      </c>
      <c r="C118" s="225" t="s">
        <v>222</v>
      </c>
      <c r="D118" s="226" t="s">
        <v>85</v>
      </c>
      <c r="E118" s="227">
        <v>58</v>
      </c>
      <c r="F118" s="255"/>
      <c r="G118" s="253">
        <f t="shared" si="1"/>
        <v>0</v>
      </c>
    </row>
    <row r="119" spans="1:7" s="25" customFormat="1" x14ac:dyDescent="0.3">
      <c r="A119" s="227">
        <v>117</v>
      </c>
      <c r="B119" s="224" t="s">
        <v>118</v>
      </c>
      <c r="C119" s="225" t="s">
        <v>119</v>
      </c>
      <c r="D119" s="226" t="s">
        <v>68</v>
      </c>
      <c r="E119" s="227">
        <v>2</v>
      </c>
      <c r="F119" s="255"/>
      <c r="G119" s="253">
        <f t="shared" si="1"/>
        <v>0</v>
      </c>
    </row>
    <row r="120" spans="1:7" s="25" customFormat="1" x14ac:dyDescent="0.3">
      <c r="A120" s="227">
        <v>118</v>
      </c>
      <c r="B120" s="224" t="s">
        <v>120</v>
      </c>
      <c r="C120" s="225" t="s">
        <v>223</v>
      </c>
      <c r="D120" s="226" t="s">
        <v>68</v>
      </c>
      <c r="E120" s="227">
        <v>11</v>
      </c>
      <c r="F120" s="255"/>
      <c r="G120" s="253">
        <f t="shared" si="1"/>
        <v>0</v>
      </c>
    </row>
    <row r="121" spans="1:7" s="25" customFormat="1" x14ac:dyDescent="0.3">
      <c r="A121" s="227">
        <v>119</v>
      </c>
      <c r="B121" s="224" t="s">
        <v>121</v>
      </c>
      <c r="C121" s="225" t="s">
        <v>122</v>
      </c>
      <c r="D121" s="226" t="s">
        <v>68</v>
      </c>
      <c r="E121" s="227">
        <v>13</v>
      </c>
      <c r="F121" s="255"/>
      <c r="G121" s="253">
        <f t="shared" si="1"/>
        <v>0</v>
      </c>
    </row>
    <row r="122" spans="1:7" s="25" customFormat="1" x14ac:dyDescent="0.3">
      <c r="A122" s="227">
        <v>120</v>
      </c>
      <c r="B122" s="224" t="s">
        <v>312</v>
      </c>
      <c r="C122" s="225" t="s">
        <v>123</v>
      </c>
      <c r="D122" s="226" t="s">
        <v>68</v>
      </c>
      <c r="E122" s="227">
        <v>0</v>
      </c>
      <c r="F122" s="255"/>
      <c r="G122" s="253">
        <f t="shared" si="1"/>
        <v>0</v>
      </c>
    </row>
    <row r="123" spans="1:7" s="25" customFormat="1" x14ac:dyDescent="0.3">
      <c r="A123" s="227">
        <v>121</v>
      </c>
      <c r="B123" s="224">
        <v>78000400</v>
      </c>
      <c r="C123" s="225" t="s">
        <v>224</v>
      </c>
      <c r="D123" s="226" t="s">
        <v>70</v>
      </c>
      <c r="E123" s="227">
        <v>180</v>
      </c>
      <c r="F123" s="255"/>
      <c r="G123" s="253">
        <f t="shared" si="1"/>
        <v>0</v>
      </c>
    </row>
    <row r="124" spans="1:7" s="25" customFormat="1" x14ac:dyDescent="0.3">
      <c r="A124" s="227">
        <v>122</v>
      </c>
      <c r="B124" s="224">
        <v>78000600</v>
      </c>
      <c r="C124" s="225" t="s">
        <v>314</v>
      </c>
      <c r="D124" s="226" t="s">
        <v>315</v>
      </c>
      <c r="E124" s="227">
        <v>175</v>
      </c>
      <c r="F124" s="255"/>
      <c r="G124" s="253">
        <f t="shared" si="1"/>
        <v>0</v>
      </c>
    </row>
    <row r="125" spans="1:7" s="25" customFormat="1" x14ac:dyDescent="0.3">
      <c r="A125" s="227">
        <v>123</v>
      </c>
      <c r="B125" s="224">
        <v>78000650</v>
      </c>
      <c r="C125" s="225" t="s">
        <v>225</v>
      </c>
      <c r="D125" s="226" t="s">
        <v>70</v>
      </c>
      <c r="E125" s="227">
        <f>56+(16*6)</f>
        <v>152</v>
      </c>
      <c r="F125" s="255"/>
      <c r="G125" s="253">
        <f t="shared" si="1"/>
        <v>0</v>
      </c>
    </row>
    <row r="126" spans="1:7" s="25" customFormat="1" x14ac:dyDescent="0.3">
      <c r="A126" s="227">
        <v>124</v>
      </c>
      <c r="B126" s="224" t="s">
        <v>316</v>
      </c>
      <c r="C126" s="225" t="s">
        <v>317</v>
      </c>
      <c r="D126" s="226" t="s">
        <v>318</v>
      </c>
      <c r="E126" s="227">
        <v>1</v>
      </c>
      <c r="F126" s="255"/>
      <c r="G126" s="253">
        <f t="shared" si="1"/>
        <v>0</v>
      </c>
    </row>
    <row r="127" spans="1:7" s="25" customFormat="1" x14ac:dyDescent="0.3">
      <c r="A127" s="227">
        <v>125</v>
      </c>
      <c r="B127" s="224" t="s">
        <v>128</v>
      </c>
      <c r="C127" s="225" t="s">
        <v>129</v>
      </c>
      <c r="D127" s="226" t="s">
        <v>70</v>
      </c>
      <c r="E127" s="227">
        <v>0</v>
      </c>
      <c r="F127" s="255"/>
      <c r="G127" s="253">
        <f t="shared" si="1"/>
        <v>0</v>
      </c>
    </row>
    <row r="128" spans="1:7" s="25" customFormat="1" x14ac:dyDescent="0.3">
      <c r="A128" s="227">
        <v>126</v>
      </c>
      <c r="B128" s="237" t="s">
        <v>319</v>
      </c>
      <c r="C128" s="238" t="s">
        <v>320</v>
      </c>
      <c r="D128" s="239" t="s">
        <v>70</v>
      </c>
      <c r="E128" s="227">
        <v>0</v>
      </c>
      <c r="F128" s="255"/>
      <c r="G128" s="253">
        <f t="shared" si="1"/>
        <v>0</v>
      </c>
    </row>
    <row r="129" spans="1:7" s="25" customFormat="1" ht="27.6" x14ac:dyDescent="0.3">
      <c r="A129" s="227">
        <v>127</v>
      </c>
      <c r="B129" s="237" t="s">
        <v>130</v>
      </c>
      <c r="C129" s="238" t="s">
        <v>131</v>
      </c>
      <c r="D129" s="239" t="s">
        <v>70</v>
      </c>
      <c r="E129" s="227">
        <v>1265</v>
      </c>
      <c r="F129" s="255"/>
      <c r="G129" s="253">
        <f t="shared" si="1"/>
        <v>0</v>
      </c>
    </row>
    <row r="130" spans="1:7" s="25" customFormat="1" ht="27.6" x14ac:dyDescent="0.3">
      <c r="A130" s="227">
        <v>128</v>
      </c>
      <c r="B130" s="237" t="s">
        <v>132</v>
      </c>
      <c r="C130" s="238" t="s">
        <v>133</v>
      </c>
      <c r="D130" s="239" t="s">
        <v>70</v>
      </c>
      <c r="E130" s="227">
        <v>82</v>
      </c>
      <c r="F130" s="255"/>
      <c r="G130" s="253">
        <f t="shared" si="1"/>
        <v>0</v>
      </c>
    </row>
    <row r="131" spans="1:7" s="25" customFormat="1" x14ac:dyDescent="0.3">
      <c r="A131" s="227">
        <v>129</v>
      </c>
      <c r="B131" s="237" t="s">
        <v>321</v>
      </c>
      <c r="C131" s="238" t="s">
        <v>322</v>
      </c>
      <c r="D131" s="239" t="s">
        <v>70</v>
      </c>
      <c r="E131" s="227">
        <v>0</v>
      </c>
      <c r="F131" s="255"/>
      <c r="G131" s="253">
        <f t="shared" si="1"/>
        <v>0</v>
      </c>
    </row>
    <row r="132" spans="1:7" s="25" customFormat="1" x14ac:dyDescent="0.3">
      <c r="A132" s="227">
        <v>130</v>
      </c>
      <c r="B132" s="237" t="s">
        <v>323</v>
      </c>
      <c r="C132" s="238" t="s">
        <v>324</v>
      </c>
      <c r="D132" s="239" t="s">
        <v>68</v>
      </c>
      <c r="E132" s="227">
        <v>0</v>
      </c>
      <c r="F132" s="255"/>
      <c r="G132" s="253">
        <f t="shared" ref="G132:G153" si="2">SUM(E132*F132)</f>
        <v>0</v>
      </c>
    </row>
    <row r="133" spans="1:7" x14ac:dyDescent="0.3">
      <c r="A133" s="227">
        <v>131</v>
      </c>
      <c r="B133" s="237" t="s">
        <v>134</v>
      </c>
      <c r="C133" s="238" t="s">
        <v>135</v>
      </c>
      <c r="D133" s="239" t="s">
        <v>68</v>
      </c>
      <c r="E133" s="227">
        <v>1</v>
      </c>
      <c r="F133" s="255"/>
      <c r="G133" s="253">
        <f t="shared" si="2"/>
        <v>0</v>
      </c>
    </row>
    <row r="134" spans="1:7" x14ac:dyDescent="0.3">
      <c r="A134" s="227">
        <v>132</v>
      </c>
      <c r="B134" s="237" t="s">
        <v>325</v>
      </c>
      <c r="C134" s="238" t="s">
        <v>326</v>
      </c>
      <c r="D134" s="239" t="s">
        <v>68</v>
      </c>
      <c r="E134" s="227">
        <v>0</v>
      </c>
      <c r="F134" s="255"/>
      <c r="G134" s="253">
        <f t="shared" si="2"/>
        <v>0</v>
      </c>
    </row>
    <row r="135" spans="1:7" x14ac:dyDescent="0.3">
      <c r="A135" s="227">
        <v>133</v>
      </c>
      <c r="B135" s="237" t="s">
        <v>327</v>
      </c>
      <c r="C135" s="238" t="s">
        <v>328</v>
      </c>
      <c r="D135" s="239" t="s">
        <v>68</v>
      </c>
      <c r="E135" s="227">
        <v>0</v>
      </c>
      <c r="F135" s="255"/>
      <c r="G135" s="253">
        <f t="shared" si="2"/>
        <v>0</v>
      </c>
    </row>
    <row r="136" spans="1:7" x14ac:dyDescent="0.3">
      <c r="A136" s="227">
        <v>134</v>
      </c>
      <c r="B136" s="237" t="s">
        <v>136</v>
      </c>
      <c r="C136" s="238" t="s">
        <v>137</v>
      </c>
      <c r="D136" s="239" t="s">
        <v>70</v>
      </c>
      <c r="E136" s="227">
        <v>1539</v>
      </c>
      <c r="F136" s="255"/>
      <c r="G136" s="253">
        <f t="shared" si="2"/>
        <v>0</v>
      </c>
    </row>
    <row r="137" spans="1:7" x14ac:dyDescent="0.3">
      <c r="A137" s="227">
        <v>135</v>
      </c>
      <c r="B137" s="237" t="s">
        <v>138</v>
      </c>
      <c r="C137" s="238" t="s">
        <v>139</v>
      </c>
      <c r="D137" s="239" t="s">
        <v>68</v>
      </c>
      <c r="E137" s="227">
        <v>12</v>
      </c>
      <c r="F137" s="255"/>
      <c r="G137" s="253">
        <f t="shared" si="2"/>
        <v>0</v>
      </c>
    </row>
    <row r="138" spans="1:7" x14ac:dyDescent="0.3">
      <c r="A138" s="227">
        <v>136</v>
      </c>
      <c r="B138" s="237" t="s">
        <v>140</v>
      </c>
      <c r="C138" s="238" t="s">
        <v>141</v>
      </c>
      <c r="D138" s="239" t="s">
        <v>68</v>
      </c>
      <c r="E138" s="227">
        <v>12</v>
      </c>
      <c r="F138" s="255"/>
      <c r="G138" s="253">
        <f t="shared" si="2"/>
        <v>0</v>
      </c>
    </row>
    <row r="139" spans="1:7" ht="27.6" x14ac:dyDescent="0.3">
      <c r="A139" s="227">
        <v>137</v>
      </c>
      <c r="B139" s="237" t="s">
        <v>142</v>
      </c>
      <c r="C139" s="238" t="s">
        <v>143</v>
      </c>
      <c r="D139" s="239" t="s">
        <v>68</v>
      </c>
      <c r="E139" s="227">
        <v>1</v>
      </c>
      <c r="F139" s="255"/>
      <c r="G139" s="253">
        <f t="shared" si="2"/>
        <v>0</v>
      </c>
    </row>
    <row r="140" spans="1:7" x14ac:dyDescent="0.3">
      <c r="A140" s="227">
        <v>138</v>
      </c>
      <c r="B140" s="237" t="s">
        <v>144</v>
      </c>
      <c r="C140" s="238" t="s">
        <v>145</v>
      </c>
      <c r="D140" s="239" t="s">
        <v>68</v>
      </c>
      <c r="E140" s="227">
        <v>12</v>
      </c>
      <c r="F140" s="255"/>
      <c r="G140" s="253">
        <f t="shared" si="2"/>
        <v>0</v>
      </c>
    </row>
    <row r="141" spans="1:7" x14ac:dyDescent="0.3">
      <c r="A141" s="227">
        <v>139</v>
      </c>
      <c r="B141" s="237" t="s">
        <v>329</v>
      </c>
      <c r="C141" s="238" t="s">
        <v>330</v>
      </c>
      <c r="D141" s="239" t="s">
        <v>68</v>
      </c>
      <c r="E141" s="227">
        <v>0</v>
      </c>
      <c r="F141" s="255"/>
      <c r="G141" s="253">
        <f t="shared" si="2"/>
        <v>0</v>
      </c>
    </row>
    <row r="142" spans="1:7" x14ac:dyDescent="0.3">
      <c r="A142" s="227">
        <v>140</v>
      </c>
      <c r="B142" s="237" t="s">
        <v>146</v>
      </c>
      <c r="C142" s="238" t="s">
        <v>147</v>
      </c>
      <c r="D142" s="239" t="s">
        <v>68</v>
      </c>
      <c r="E142" s="227">
        <v>12</v>
      </c>
      <c r="F142" s="255"/>
      <c r="G142" s="253">
        <f t="shared" si="2"/>
        <v>0</v>
      </c>
    </row>
    <row r="143" spans="1:7" x14ac:dyDescent="0.3">
      <c r="A143" s="227">
        <v>141</v>
      </c>
      <c r="B143" s="237" t="s">
        <v>148</v>
      </c>
      <c r="C143" s="238" t="s">
        <v>149</v>
      </c>
      <c r="D143" s="239" t="s">
        <v>117</v>
      </c>
      <c r="E143" s="227">
        <v>1</v>
      </c>
      <c r="F143" s="255"/>
      <c r="G143" s="253">
        <f t="shared" si="2"/>
        <v>0</v>
      </c>
    </row>
    <row r="144" spans="1:7" x14ac:dyDescent="0.3">
      <c r="A144" s="227">
        <v>142</v>
      </c>
      <c r="B144" s="237" t="s">
        <v>150</v>
      </c>
      <c r="C144" s="238" t="s">
        <v>151</v>
      </c>
      <c r="D144" s="239" t="s">
        <v>68</v>
      </c>
      <c r="E144" s="227">
        <v>8</v>
      </c>
      <c r="F144" s="255"/>
      <c r="G144" s="253">
        <f t="shared" si="2"/>
        <v>0</v>
      </c>
    </row>
    <row r="145" spans="1:7" x14ac:dyDescent="0.3">
      <c r="A145" s="227">
        <v>143</v>
      </c>
      <c r="B145" s="237" t="s">
        <v>226</v>
      </c>
      <c r="C145" s="238" t="s">
        <v>331</v>
      </c>
      <c r="D145" s="239" t="s">
        <v>70</v>
      </c>
      <c r="E145" s="227">
        <v>0</v>
      </c>
      <c r="F145" s="255"/>
      <c r="G145" s="253">
        <f t="shared" si="2"/>
        <v>0</v>
      </c>
    </row>
    <row r="146" spans="1:7" x14ac:dyDescent="0.3">
      <c r="A146" s="227">
        <v>144</v>
      </c>
      <c r="B146" s="237" t="s">
        <v>127</v>
      </c>
      <c r="C146" s="238" t="s">
        <v>176</v>
      </c>
      <c r="D146" s="239" t="s">
        <v>68</v>
      </c>
      <c r="E146" s="242">
        <f>4+(28/2.5)+4+(28.32/2.5)+4+(28/2.5)+4+(28.7/2.5)+4+(75.61/2.5)</f>
        <v>95.451999999999998</v>
      </c>
      <c r="F146" s="255"/>
      <c r="G146" s="253">
        <f t="shared" si="2"/>
        <v>0</v>
      </c>
    </row>
    <row r="147" spans="1:7" x14ac:dyDescent="0.3">
      <c r="A147" s="227">
        <v>145</v>
      </c>
      <c r="B147" s="237" t="s">
        <v>332</v>
      </c>
      <c r="C147" s="238" t="s">
        <v>124</v>
      </c>
      <c r="D147" s="239" t="s">
        <v>73</v>
      </c>
      <c r="E147" s="242">
        <v>191</v>
      </c>
      <c r="F147" s="255"/>
      <c r="G147" s="253">
        <f t="shared" si="2"/>
        <v>0</v>
      </c>
    </row>
    <row r="148" spans="1:7" x14ac:dyDescent="0.3">
      <c r="A148" s="227">
        <v>146</v>
      </c>
      <c r="B148" s="237" t="s">
        <v>226</v>
      </c>
      <c r="C148" s="238" t="s">
        <v>227</v>
      </c>
      <c r="D148" s="239" t="s">
        <v>68</v>
      </c>
      <c r="E148" s="227">
        <v>0</v>
      </c>
      <c r="F148" s="255"/>
      <c r="G148" s="253">
        <f t="shared" si="2"/>
        <v>0</v>
      </c>
    </row>
    <row r="149" spans="1:7" x14ac:dyDescent="0.3">
      <c r="A149" s="227">
        <v>147</v>
      </c>
      <c r="B149" s="237" t="s">
        <v>226</v>
      </c>
      <c r="C149" s="238" t="s">
        <v>228</v>
      </c>
      <c r="D149" s="239" t="s">
        <v>68</v>
      </c>
      <c r="E149" s="227">
        <v>0</v>
      </c>
      <c r="F149" s="255"/>
      <c r="G149" s="253">
        <f t="shared" si="2"/>
        <v>0</v>
      </c>
    </row>
    <row r="150" spans="1:7" x14ac:dyDescent="0.3">
      <c r="A150" s="227">
        <v>148</v>
      </c>
      <c r="B150" s="237" t="s">
        <v>226</v>
      </c>
      <c r="C150" s="238" t="s">
        <v>229</v>
      </c>
      <c r="D150" s="239" t="s">
        <v>68</v>
      </c>
      <c r="E150" s="227">
        <v>0</v>
      </c>
      <c r="F150" s="255"/>
      <c r="G150" s="253">
        <f t="shared" si="2"/>
        <v>0</v>
      </c>
    </row>
    <row r="151" spans="1:7" x14ac:dyDescent="0.3">
      <c r="A151" s="235">
        <v>149</v>
      </c>
      <c r="B151" s="240" t="s">
        <v>226</v>
      </c>
      <c r="C151" s="238" t="s">
        <v>230</v>
      </c>
      <c r="D151" s="239" t="s">
        <v>68</v>
      </c>
      <c r="E151" s="227">
        <v>0</v>
      </c>
      <c r="F151" s="255"/>
      <c r="G151" s="253">
        <f t="shared" si="2"/>
        <v>0</v>
      </c>
    </row>
    <row r="152" spans="1:7" x14ac:dyDescent="0.3">
      <c r="A152" s="227">
        <v>150</v>
      </c>
      <c r="B152" s="237" t="s">
        <v>226</v>
      </c>
      <c r="C152" s="241" t="s">
        <v>333</v>
      </c>
      <c r="D152" s="239" t="s">
        <v>68</v>
      </c>
      <c r="E152" s="227">
        <v>0</v>
      </c>
      <c r="F152" s="255"/>
      <c r="G152" s="253">
        <f t="shared" si="2"/>
        <v>0</v>
      </c>
    </row>
    <row r="153" spans="1:7" ht="15" thickBot="1" x14ac:dyDescent="0.35">
      <c r="A153" s="227">
        <v>151</v>
      </c>
      <c r="B153" s="237" t="s">
        <v>334</v>
      </c>
      <c r="C153" s="241" t="s">
        <v>335</v>
      </c>
      <c r="D153" s="239" t="s">
        <v>117</v>
      </c>
      <c r="E153" s="227">
        <v>1</v>
      </c>
      <c r="F153" s="255"/>
      <c r="G153" s="253">
        <f t="shared" si="2"/>
        <v>0</v>
      </c>
    </row>
    <row r="154" spans="1:7" ht="16.2" thickBot="1" x14ac:dyDescent="0.35">
      <c r="A154" s="138">
        <v>152</v>
      </c>
      <c r="B154" s="219" t="s">
        <v>348</v>
      </c>
      <c r="C154" s="219"/>
      <c r="D154" s="219"/>
      <c r="E154" s="219"/>
      <c r="F154" s="219"/>
      <c r="G154" s="56">
        <f>SUM(G3:G153)</f>
        <v>0</v>
      </c>
    </row>
    <row r="155" spans="1:7" x14ac:dyDescent="0.3">
      <c r="A155" s="40"/>
      <c r="B155" s="40"/>
      <c r="C155" s="41"/>
      <c r="D155" s="40"/>
      <c r="E155" s="40"/>
      <c r="F155" s="40"/>
      <c r="G155" s="143"/>
    </row>
    <row r="156" spans="1:7" x14ac:dyDescent="0.3">
      <c r="A156" s="40"/>
      <c r="B156" s="40"/>
      <c r="C156" s="41"/>
      <c r="D156" s="40"/>
      <c r="E156" s="40"/>
      <c r="F156" s="40"/>
      <c r="G156" s="143"/>
    </row>
  </sheetData>
  <sheetProtection algorithmName="SHA-512" hashValue="gvNyRJMXQQW/MGPXF+IDAJvNxTmVerxS/mRjrJjDkpWoywo6U0UQW7M1eJdTeBKcl75nUFD10MngwR7FS99PVA==" saltValue="SG7T3gAFBd5RdtzQbLy8Hg==" spinCount="100000" sheet="1" selectLockedCells="1"/>
  <mergeCells count="2">
    <mergeCell ref="A1:G1"/>
    <mergeCell ref="B154:F154"/>
  </mergeCells>
  <pageMargins left="0.7" right="0.7" top="0.75" bottom="0.75" header="0.3" footer="0.3"/>
  <pageSetup paperSize="17" scale="58" fitToHeight="0" orientation="portrait" r:id="rId1"/>
  <rowBreaks count="2" manualBreakCount="2">
    <brk id="67" max="6" man="1"/>
    <brk id="13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pageSetUpPr fitToPage="1"/>
  </sheetPr>
  <dimension ref="A1:G156"/>
  <sheetViews>
    <sheetView view="pageBreakPreview" zoomScaleNormal="100" zoomScaleSheetLayoutView="100" zoomScalePageLayoutView="85" workbookViewId="0">
      <selection activeCell="F3" sqref="F3:F153"/>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26" customWidth="1"/>
  </cols>
  <sheetData>
    <row r="1" spans="1:7" ht="105.75" customHeight="1" thickBot="1" x14ac:dyDescent="0.35">
      <c r="A1" s="220" t="s">
        <v>350</v>
      </c>
      <c r="B1" s="221"/>
      <c r="C1" s="221"/>
      <c r="D1" s="221"/>
      <c r="E1" s="221"/>
      <c r="F1" s="221"/>
      <c r="G1" s="222"/>
    </row>
    <row r="2" spans="1:7" s="25" customFormat="1" ht="21" thickBot="1" x14ac:dyDescent="0.25">
      <c r="A2" s="42" t="s">
        <v>57</v>
      </c>
      <c r="B2" s="43" t="str">
        <f>'[2]Original Items Condensed'!C8</f>
        <v>Code Number</v>
      </c>
      <c r="C2" s="43" t="s">
        <v>58</v>
      </c>
      <c r="D2" s="44" t="s">
        <v>59</v>
      </c>
      <c r="E2" s="44" t="s">
        <v>60</v>
      </c>
      <c r="F2" s="45" t="s">
        <v>61</v>
      </c>
      <c r="G2" s="46" t="s">
        <v>62</v>
      </c>
    </row>
    <row r="3" spans="1:7" s="25" customFormat="1" x14ac:dyDescent="0.3">
      <c r="A3" s="227">
        <v>1</v>
      </c>
      <c r="B3" s="224" t="s">
        <v>159</v>
      </c>
      <c r="C3" s="225" t="s">
        <v>160</v>
      </c>
      <c r="D3" s="226" t="s">
        <v>63</v>
      </c>
      <c r="E3" s="245">
        <v>45</v>
      </c>
      <c r="F3" s="251"/>
      <c r="G3" s="249">
        <f>SUM(E3*F3)</f>
        <v>0</v>
      </c>
    </row>
    <row r="4" spans="1:7" s="25" customFormat="1" x14ac:dyDescent="0.3">
      <c r="A4" s="227">
        <v>2</v>
      </c>
      <c r="B4" s="224">
        <v>20100110</v>
      </c>
      <c r="C4" s="225" t="s">
        <v>161</v>
      </c>
      <c r="D4" s="226" t="s">
        <v>63</v>
      </c>
      <c r="E4" s="245">
        <v>12</v>
      </c>
      <c r="F4" s="250"/>
      <c r="G4" s="249">
        <f t="shared" ref="G4:G67" si="0">SUM(E4*F4)</f>
        <v>0</v>
      </c>
    </row>
    <row r="5" spans="1:7" s="25" customFormat="1" x14ac:dyDescent="0.3">
      <c r="A5" s="227">
        <v>3</v>
      </c>
      <c r="B5" s="224">
        <v>20100210</v>
      </c>
      <c r="C5" s="225" t="s">
        <v>162</v>
      </c>
      <c r="D5" s="226" t="s">
        <v>63</v>
      </c>
      <c r="E5" s="245">
        <v>160</v>
      </c>
      <c r="F5" s="250"/>
      <c r="G5" s="249">
        <f t="shared" si="0"/>
        <v>0</v>
      </c>
    </row>
    <row r="6" spans="1:7" s="25" customFormat="1" x14ac:dyDescent="0.3">
      <c r="A6" s="227">
        <v>4</v>
      </c>
      <c r="B6" s="224" t="s">
        <v>66</v>
      </c>
      <c r="C6" s="225" t="s">
        <v>67</v>
      </c>
      <c r="D6" s="226" t="s">
        <v>68</v>
      </c>
      <c r="E6" s="246">
        <v>28</v>
      </c>
      <c r="F6" s="250"/>
      <c r="G6" s="249">
        <f t="shared" si="0"/>
        <v>0</v>
      </c>
    </row>
    <row r="7" spans="1:7" s="25" customFormat="1" x14ac:dyDescent="0.3">
      <c r="A7" s="227">
        <v>5</v>
      </c>
      <c r="B7" s="224" t="s">
        <v>69</v>
      </c>
      <c r="C7" s="225" t="s">
        <v>163</v>
      </c>
      <c r="D7" s="226" t="s">
        <v>70</v>
      </c>
      <c r="E7" s="246">
        <v>0</v>
      </c>
      <c r="F7" s="250"/>
      <c r="G7" s="249">
        <f t="shared" si="0"/>
        <v>0</v>
      </c>
    </row>
    <row r="8" spans="1:7" s="25" customFormat="1" x14ac:dyDescent="0.3">
      <c r="A8" s="227">
        <v>6</v>
      </c>
      <c r="B8" s="224">
        <v>20200100</v>
      </c>
      <c r="C8" s="225" t="s">
        <v>64</v>
      </c>
      <c r="D8" s="226" t="s">
        <v>65</v>
      </c>
      <c r="E8" s="245">
        <v>929</v>
      </c>
      <c r="F8" s="250"/>
      <c r="G8" s="249">
        <f t="shared" si="0"/>
        <v>0</v>
      </c>
    </row>
    <row r="9" spans="1:7" s="25" customFormat="1" x14ac:dyDescent="0.3">
      <c r="A9" s="227">
        <v>7</v>
      </c>
      <c r="B9" s="224">
        <v>20800150</v>
      </c>
      <c r="C9" s="225" t="s">
        <v>71</v>
      </c>
      <c r="D9" s="226" t="s">
        <v>65</v>
      </c>
      <c r="E9" s="234">
        <v>1090</v>
      </c>
      <c r="F9" s="250"/>
      <c r="G9" s="249">
        <f t="shared" si="0"/>
        <v>0</v>
      </c>
    </row>
    <row r="10" spans="1:7" s="25" customFormat="1" x14ac:dyDescent="0.3">
      <c r="A10" s="227">
        <v>8</v>
      </c>
      <c r="B10" s="224" t="s">
        <v>164</v>
      </c>
      <c r="C10" s="225" t="s">
        <v>165</v>
      </c>
      <c r="D10" s="226" t="s">
        <v>65</v>
      </c>
      <c r="E10" s="245">
        <v>695</v>
      </c>
      <c r="F10" s="250"/>
      <c r="G10" s="249">
        <f t="shared" si="0"/>
        <v>0</v>
      </c>
    </row>
    <row r="11" spans="1:7" s="25" customFormat="1" x14ac:dyDescent="0.3">
      <c r="A11" s="227">
        <v>9</v>
      </c>
      <c r="B11" s="224">
        <v>21101615</v>
      </c>
      <c r="C11" s="225" t="s">
        <v>72</v>
      </c>
      <c r="D11" s="226" t="s">
        <v>73</v>
      </c>
      <c r="E11" s="245">
        <v>1148</v>
      </c>
      <c r="F11" s="250"/>
      <c r="G11" s="249">
        <f t="shared" si="0"/>
        <v>0</v>
      </c>
    </row>
    <row r="12" spans="1:7" s="25" customFormat="1" x14ac:dyDescent="0.3">
      <c r="A12" s="227">
        <v>10</v>
      </c>
      <c r="B12" s="224" t="s">
        <v>75</v>
      </c>
      <c r="C12" s="225" t="s">
        <v>76</v>
      </c>
      <c r="D12" s="226" t="s">
        <v>73</v>
      </c>
      <c r="E12" s="245">
        <v>174</v>
      </c>
      <c r="F12" s="250"/>
      <c r="G12" s="249">
        <f t="shared" si="0"/>
        <v>0</v>
      </c>
    </row>
    <row r="13" spans="1:7" s="25" customFormat="1" x14ac:dyDescent="0.3">
      <c r="A13" s="227">
        <v>11</v>
      </c>
      <c r="B13" s="224">
        <v>25200110</v>
      </c>
      <c r="C13" s="225" t="s">
        <v>74</v>
      </c>
      <c r="D13" s="226" t="s">
        <v>73</v>
      </c>
      <c r="E13" s="234">
        <v>1148</v>
      </c>
      <c r="F13" s="250"/>
      <c r="G13" s="249">
        <f t="shared" si="0"/>
        <v>0</v>
      </c>
    </row>
    <row r="14" spans="1:7" s="25" customFormat="1" ht="14.4" customHeight="1" x14ac:dyDescent="0.3">
      <c r="A14" s="227">
        <v>12</v>
      </c>
      <c r="B14" s="224" t="s">
        <v>237</v>
      </c>
      <c r="C14" s="225" t="s">
        <v>238</v>
      </c>
      <c r="D14" s="226" t="s">
        <v>68</v>
      </c>
      <c r="E14" s="234">
        <v>9</v>
      </c>
      <c r="F14" s="250"/>
      <c r="G14" s="249">
        <f t="shared" si="0"/>
        <v>0</v>
      </c>
    </row>
    <row r="15" spans="1:7" s="25" customFormat="1" ht="14.4" customHeight="1" x14ac:dyDescent="0.3">
      <c r="A15" s="227">
        <v>13</v>
      </c>
      <c r="B15" s="224" t="s">
        <v>239</v>
      </c>
      <c r="C15" s="225" t="s">
        <v>240</v>
      </c>
      <c r="D15" s="226" t="s">
        <v>68</v>
      </c>
      <c r="E15" s="234">
        <v>20</v>
      </c>
      <c r="F15" s="250"/>
      <c r="G15" s="249">
        <f t="shared" si="0"/>
        <v>0</v>
      </c>
    </row>
    <row r="16" spans="1:7" s="25" customFormat="1" x14ac:dyDescent="0.3">
      <c r="A16" s="227">
        <v>14</v>
      </c>
      <c r="B16" s="224">
        <v>28000510</v>
      </c>
      <c r="C16" s="225" t="s">
        <v>77</v>
      </c>
      <c r="D16" s="226" t="s">
        <v>68</v>
      </c>
      <c r="E16" s="245">
        <v>9</v>
      </c>
      <c r="F16" s="250"/>
      <c r="G16" s="249">
        <f t="shared" si="0"/>
        <v>0</v>
      </c>
    </row>
    <row r="17" spans="1:7" s="25" customFormat="1" x14ac:dyDescent="0.3">
      <c r="A17" s="227">
        <v>15</v>
      </c>
      <c r="B17" s="224">
        <v>31101100</v>
      </c>
      <c r="C17" s="225" t="s">
        <v>167</v>
      </c>
      <c r="D17" s="226" t="s">
        <v>65</v>
      </c>
      <c r="E17" s="245">
        <v>638.14814814814815</v>
      </c>
      <c r="F17" s="250"/>
      <c r="G17" s="249">
        <f t="shared" si="0"/>
        <v>0</v>
      </c>
    </row>
    <row r="18" spans="1:7" s="25" customFormat="1" x14ac:dyDescent="0.3">
      <c r="A18" s="227">
        <v>16</v>
      </c>
      <c r="B18" s="224">
        <v>35300200</v>
      </c>
      <c r="C18" s="225" t="s">
        <v>78</v>
      </c>
      <c r="D18" s="226" t="s">
        <v>73</v>
      </c>
      <c r="E18" s="245">
        <v>0</v>
      </c>
      <c r="F18" s="250"/>
      <c r="G18" s="249">
        <f t="shared" si="0"/>
        <v>0</v>
      </c>
    </row>
    <row r="19" spans="1:7" s="25" customFormat="1" x14ac:dyDescent="0.3">
      <c r="A19" s="227">
        <v>17</v>
      </c>
      <c r="B19" s="224">
        <v>35300400</v>
      </c>
      <c r="C19" s="225" t="s">
        <v>241</v>
      </c>
      <c r="D19" s="226" t="s">
        <v>73</v>
      </c>
      <c r="E19" s="245">
        <v>3160.8888888888887</v>
      </c>
      <c r="F19" s="250"/>
      <c r="G19" s="249">
        <f t="shared" si="0"/>
        <v>0</v>
      </c>
    </row>
    <row r="20" spans="1:7" s="25" customFormat="1" x14ac:dyDescent="0.3">
      <c r="A20" s="227">
        <v>18</v>
      </c>
      <c r="B20" s="224">
        <v>40600290</v>
      </c>
      <c r="C20" s="225" t="s">
        <v>79</v>
      </c>
      <c r="D20" s="226" t="s">
        <v>80</v>
      </c>
      <c r="E20" s="245">
        <v>2241</v>
      </c>
      <c r="F20" s="250"/>
      <c r="G20" s="249">
        <f t="shared" si="0"/>
        <v>0</v>
      </c>
    </row>
    <row r="21" spans="1:7" s="25" customFormat="1" x14ac:dyDescent="0.3">
      <c r="A21" s="227">
        <v>19</v>
      </c>
      <c r="B21" s="224">
        <v>40600525</v>
      </c>
      <c r="C21" s="225" t="s">
        <v>168</v>
      </c>
      <c r="D21" s="226" t="s">
        <v>81</v>
      </c>
      <c r="E21" s="245">
        <v>4</v>
      </c>
      <c r="F21" s="250"/>
      <c r="G21" s="249">
        <f t="shared" si="0"/>
        <v>0</v>
      </c>
    </row>
    <row r="22" spans="1:7" s="25" customFormat="1" x14ac:dyDescent="0.3">
      <c r="A22" s="227">
        <v>20</v>
      </c>
      <c r="B22" s="224">
        <v>40600635</v>
      </c>
      <c r="C22" s="225" t="s">
        <v>82</v>
      </c>
      <c r="D22" s="226" t="s">
        <v>81</v>
      </c>
      <c r="E22" s="245">
        <v>269</v>
      </c>
      <c r="F22" s="250"/>
      <c r="G22" s="249">
        <f t="shared" si="0"/>
        <v>0</v>
      </c>
    </row>
    <row r="23" spans="1:7" s="25" customFormat="1" ht="15" customHeight="1" x14ac:dyDescent="0.3">
      <c r="A23" s="227">
        <v>21</v>
      </c>
      <c r="B23" s="224">
        <v>40604060</v>
      </c>
      <c r="C23" s="225" t="s">
        <v>169</v>
      </c>
      <c r="D23" s="226" t="s">
        <v>81</v>
      </c>
      <c r="E23" s="245">
        <v>365</v>
      </c>
      <c r="F23" s="250"/>
      <c r="G23" s="249">
        <f t="shared" si="0"/>
        <v>0</v>
      </c>
    </row>
    <row r="24" spans="1:7" s="25" customFormat="1" x14ac:dyDescent="0.3">
      <c r="A24" s="227">
        <v>22</v>
      </c>
      <c r="B24" s="224" t="s">
        <v>242</v>
      </c>
      <c r="C24" s="225" t="s">
        <v>243</v>
      </c>
      <c r="D24" s="226" t="s">
        <v>68</v>
      </c>
      <c r="E24" s="245">
        <v>0</v>
      </c>
      <c r="F24" s="250"/>
      <c r="G24" s="249">
        <f t="shared" si="0"/>
        <v>0</v>
      </c>
    </row>
    <row r="25" spans="1:7" s="25" customFormat="1" x14ac:dyDescent="0.3">
      <c r="A25" s="227">
        <v>23</v>
      </c>
      <c r="B25" s="224" t="s">
        <v>244</v>
      </c>
      <c r="C25" s="225" t="s">
        <v>245</v>
      </c>
      <c r="D25" s="226" t="s">
        <v>65</v>
      </c>
      <c r="E25" s="245">
        <v>0</v>
      </c>
      <c r="F25" s="250"/>
      <c r="G25" s="249">
        <f t="shared" si="0"/>
        <v>0</v>
      </c>
    </row>
    <row r="26" spans="1:7" s="25" customFormat="1" x14ac:dyDescent="0.3">
      <c r="A26" s="227">
        <v>24</v>
      </c>
      <c r="B26" s="224">
        <v>42300400</v>
      </c>
      <c r="C26" s="225" t="s">
        <v>170</v>
      </c>
      <c r="D26" s="226" t="s">
        <v>73</v>
      </c>
      <c r="E26" s="245">
        <v>60</v>
      </c>
      <c r="F26" s="250"/>
      <c r="G26" s="249">
        <f t="shared" si="0"/>
        <v>0</v>
      </c>
    </row>
    <row r="27" spans="1:7" s="25" customFormat="1" x14ac:dyDescent="0.3">
      <c r="A27" s="227">
        <v>25</v>
      </c>
      <c r="B27" s="224" t="s">
        <v>84</v>
      </c>
      <c r="C27" s="225" t="s">
        <v>171</v>
      </c>
      <c r="D27" s="226" t="s">
        <v>85</v>
      </c>
      <c r="E27" s="234">
        <v>6715</v>
      </c>
      <c r="F27" s="250"/>
      <c r="G27" s="249">
        <f t="shared" si="0"/>
        <v>0</v>
      </c>
    </row>
    <row r="28" spans="1:7" s="25" customFormat="1" x14ac:dyDescent="0.3">
      <c r="A28" s="227">
        <v>26</v>
      </c>
      <c r="B28" s="224" t="s">
        <v>86</v>
      </c>
      <c r="C28" s="225" t="s">
        <v>172</v>
      </c>
      <c r="D28" s="226" t="s">
        <v>85</v>
      </c>
      <c r="E28" s="234">
        <v>557</v>
      </c>
      <c r="F28" s="250"/>
      <c r="G28" s="249">
        <f t="shared" si="0"/>
        <v>0</v>
      </c>
    </row>
    <row r="29" spans="1:7" s="25" customFormat="1" x14ac:dyDescent="0.3">
      <c r="A29" s="227">
        <v>27</v>
      </c>
      <c r="B29" s="224" t="s">
        <v>87</v>
      </c>
      <c r="C29" s="225" t="s">
        <v>173</v>
      </c>
      <c r="D29" s="226" t="s">
        <v>85</v>
      </c>
      <c r="E29" s="234">
        <v>258</v>
      </c>
      <c r="F29" s="250"/>
      <c r="G29" s="249">
        <f t="shared" si="0"/>
        <v>0</v>
      </c>
    </row>
    <row r="30" spans="1:7" s="25" customFormat="1" x14ac:dyDescent="0.3">
      <c r="A30" s="227">
        <v>28</v>
      </c>
      <c r="B30" s="224" t="s">
        <v>88</v>
      </c>
      <c r="C30" s="225" t="s">
        <v>174</v>
      </c>
      <c r="D30" s="226" t="s">
        <v>85</v>
      </c>
      <c r="E30" s="245">
        <v>79</v>
      </c>
      <c r="F30" s="250"/>
      <c r="G30" s="249">
        <f t="shared" si="0"/>
        <v>0</v>
      </c>
    </row>
    <row r="31" spans="1:7" s="25" customFormat="1" x14ac:dyDescent="0.3">
      <c r="A31" s="227">
        <v>29</v>
      </c>
      <c r="B31" s="224" t="s">
        <v>89</v>
      </c>
      <c r="C31" s="225" t="s">
        <v>90</v>
      </c>
      <c r="D31" s="226" t="s">
        <v>85</v>
      </c>
      <c r="E31" s="234">
        <v>80</v>
      </c>
      <c r="F31" s="250"/>
      <c r="G31" s="249">
        <f t="shared" si="0"/>
        <v>0</v>
      </c>
    </row>
    <row r="32" spans="1:7" s="25" customFormat="1" x14ac:dyDescent="0.3">
      <c r="A32" s="227">
        <v>30</v>
      </c>
      <c r="B32" s="224" t="s">
        <v>91</v>
      </c>
      <c r="C32" s="225" t="s">
        <v>92</v>
      </c>
      <c r="D32" s="226" t="s">
        <v>73</v>
      </c>
      <c r="E32" s="245">
        <v>55.444444444444443</v>
      </c>
      <c r="F32" s="250"/>
      <c r="G32" s="249">
        <f t="shared" si="0"/>
        <v>0</v>
      </c>
    </row>
    <row r="33" spans="1:7" s="25" customFormat="1" x14ac:dyDescent="0.3">
      <c r="A33" s="227">
        <v>31</v>
      </c>
      <c r="B33" s="224">
        <v>44000100</v>
      </c>
      <c r="C33" s="225" t="s">
        <v>93</v>
      </c>
      <c r="D33" s="226" t="s">
        <v>73</v>
      </c>
      <c r="E33" s="245">
        <v>3365.1111111111113</v>
      </c>
      <c r="F33" s="250"/>
      <c r="G33" s="249">
        <f t="shared" si="0"/>
        <v>0</v>
      </c>
    </row>
    <row r="34" spans="1:7" s="25" customFormat="1" x14ac:dyDescent="0.3">
      <c r="A34" s="227">
        <v>32</v>
      </c>
      <c r="B34" s="224">
        <v>44000300</v>
      </c>
      <c r="C34" s="225" t="s">
        <v>175</v>
      </c>
      <c r="D34" s="226" t="s">
        <v>70</v>
      </c>
      <c r="E34" s="234">
        <v>0</v>
      </c>
      <c r="F34" s="250"/>
      <c r="G34" s="249">
        <f t="shared" si="0"/>
        <v>0</v>
      </c>
    </row>
    <row r="35" spans="1:7" s="25" customFormat="1" x14ac:dyDescent="0.3">
      <c r="A35" s="227">
        <v>33</v>
      </c>
      <c r="B35" s="224">
        <v>44000500</v>
      </c>
      <c r="C35" s="225" t="s">
        <v>94</v>
      </c>
      <c r="D35" s="226" t="s">
        <v>70</v>
      </c>
      <c r="E35" s="234">
        <v>524</v>
      </c>
      <c r="F35" s="250"/>
      <c r="G35" s="249">
        <f t="shared" si="0"/>
        <v>0</v>
      </c>
    </row>
    <row r="36" spans="1:7" s="25" customFormat="1" x14ac:dyDescent="0.3">
      <c r="A36" s="227">
        <v>34</v>
      </c>
      <c r="B36" s="224">
        <v>44000600</v>
      </c>
      <c r="C36" s="225" t="s">
        <v>177</v>
      </c>
      <c r="D36" s="226" t="s">
        <v>85</v>
      </c>
      <c r="E36" s="234">
        <v>1829</v>
      </c>
      <c r="F36" s="250"/>
      <c r="G36" s="249">
        <f t="shared" si="0"/>
        <v>0</v>
      </c>
    </row>
    <row r="37" spans="1:7" s="25" customFormat="1" x14ac:dyDescent="0.3">
      <c r="A37" s="227">
        <v>35</v>
      </c>
      <c r="B37" s="224" t="s">
        <v>246</v>
      </c>
      <c r="C37" s="225" t="s">
        <v>95</v>
      </c>
      <c r="D37" s="226" t="s">
        <v>70</v>
      </c>
      <c r="E37" s="245">
        <v>1089</v>
      </c>
      <c r="F37" s="250"/>
      <c r="G37" s="249">
        <f t="shared" si="0"/>
        <v>0</v>
      </c>
    </row>
    <row r="38" spans="1:7" s="25" customFormat="1" x14ac:dyDescent="0.3">
      <c r="A38" s="227">
        <v>36</v>
      </c>
      <c r="B38" s="224">
        <v>54248510</v>
      </c>
      <c r="C38" s="225" t="s">
        <v>178</v>
      </c>
      <c r="D38" s="226" t="s">
        <v>65</v>
      </c>
      <c r="E38" s="234">
        <v>0</v>
      </c>
      <c r="F38" s="250"/>
      <c r="G38" s="249">
        <f t="shared" si="0"/>
        <v>0</v>
      </c>
    </row>
    <row r="39" spans="1:7" s="25" customFormat="1" ht="27.6" x14ac:dyDescent="0.3">
      <c r="A39" s="227">
        <v>37</v>
      </c>
      <c r="B39" s="224" t="s">
        <v>247</v>
      </c>
      <c r="C39" s="225" t="s">
        <v>248</v>
      </c>
      <c r="D39" s="226" t="s">
        <v>70</v>
      </c>
      <c r="E39" s="227">
        <v>16</v>
      </c>
      <c r="F39" s="250"/>
      <c r="G39" s="249">
        <f t="shared" si="0"/>
        <v>0</v>
      </c>
    </row>
    <row r="40" spans="1:7" s="25" customFormat="1" x14ac:dyDescent="0.3">
      <c r="A40" s="227">
        <v>38</v>
      </c>
      <c r="B40" s="224" t="s">
        <v>249</v>
      </c>
      <c r="C40" s="225" t="s">
        <v>250</v>
      </c>
      <c r="D40" s="226" t="s">
        <v>70</v>
      </c>
      <c r="E40" s="227">
        <v>16</v>
      </c>
      <c r="F40" s="250"/>
      <c r="G40" s="249">
        <f t="shared" si="0"/>
        <v>0</v>
      </c>
    </row>
    <row r="41" spans="1:7" s="25" customFormat="1" x14ac:dyDescent="0.3">
      <c r="A41" s="227">
        <v>39</v>
      </c>
      <c r="B41" s="224" t="s">
        <v>96</v>
      </c>
      <c r="C41" s="225" t="s">
        <v>97</v>
      </c>
      <c r="D41" s="226" t="s">
        <v>70</v>
      </c>
      <c r="E41" s="234">
        <v>45</v>
      </c>
      <c r="F41" s="250"/>
      <c r="G41" s="249">
        <f t="shared" si="0"/>
        <v>0</v>
      </c>
    </row>
    <row r="42" spans="1:7" s="25" customFormat="1" x14ac:dyDescent="0.3">
      <c r="A42" s="227">
        <v>40</v>
      </c>
      <c r="B42" s="224" t="s">
        <v>98</v>
      </c>
      <c r="C42" s="225" t="s">
        <v>99</v>
      </c>
      <c r="D42" s="226" t="s">
        <v>70</v>
      </c>
      <c r="E42" s="234">
        <v>0</v>
      </c>
      <c r="F42" s="250"/>
      <c r="G42" s="249">
        <f t="shared" si="0"/>
        <v>0</v>
      </c>
    </row>
    <row r="43" spans="1:7" s="25" customFormat="1" x14ac:dyDescent="0.3">
      <c r="A43" s="227">
        <v>41</v>
      </c>
      <c r="B43" s="224" t="s">
        <v>100</v>
      </c>
      <c r="C43" s="225" t="s">
        <v>101</v>
      </c>
      <c r="D43" s="226" t="s">
        <v>70</v>
      </c>
      <c r="E43" s="245">
        <v>75</v>
      </c>
      <c r="F43" s="250"/>
      <c r="G43" s="249">
        <f t="shared" si="0"/>
        <v>0</v>
      </c>
    </row>
    <row r="44" spans="1:7" s="25" customFormat="1" x14ac:dyDescent="0.3">
      <c r="A44" s="227">
        <v>42</v>
      </c>
      <c r="B44" s="224" t="s">
        <v>251</v>
      </c>
      <c r="C44" s="225" t="s">
        <v>252</v>
      </c>
      <c r="D44" s="226" t="s">
        <v>70</v>
      </c>
      <c r="E44" s="245">
        <v>0</v>
      </c>
      <c r="F44" s="250"/>
      <c r="G44" s="249">
        <f t="shared" si="0"/>
        <v>0</v>
      </c>
    </row>
    <row r="45" spans="1:7" s="25" customFormat="1" x14ac:dyDescent="0.3">
      <c r="A45" s="227">
        <v>43</v>
      </c>
      <c r="B45" s="224" t="s">
        <v>253</v>
      </c>
      <c r="C45" s="225" t="s">
        <v>254</v>
      </c>
      <c r="D45" s="226" t="s">
        <v>70</v>
      </c>
      <c r="E45" s="245">
        <v>0</v>
      </c>
      <c r="F45" s="250"/>
      <c r="G45" s="249">
        <f t="shared" si="0"/>
        <v>0</v>
      </c>
    </row>
    <row r="46" spans="1:7" s="25" customFormat="1" x14ac:dyDescent="0.3">
      <c r="A46" s="227">
        <v>44</v>
      </c>
      <c r="B46" s="224" t="s">
        <v>179</v>
      </c>
      <c r="C46" s="225" t="s">
        <v>180</v>
      </c>
      <c r="D46" s="226" t="s">
        <v>70</v>
      </c>
      <c r="E46" s="245">
        <v>0</v>
      </c>
      <c r="F46" s="250"/>
      <c r="G46" s="249">
        <f t="shared" si="0"/>
        <v>0</v>
      </c>
    </row>
    <row r="47" spans="1:7" s="25" customFormat="1" x14ac:dyDescent="0.3">
      <c r="A47" s="227">
        <v>45</v>
      </c>
      <c r="B47" s="224" t="s">
        <v>255</v>
      </c>
      <c r="C47" s="225" t="s">
        <v>256</v>
      </c>
      <c r="D47" s="226" t="s">
        <v>70</v>
      </c>
      <c r="E47" s="245">
        <v>130</v>
      </c>
      <c r="F47" s="250"/>
      <c r="G47" s="249">
        <f t="shared" si="0"/>
        <v>0</v>
      </c>
    </row>
    <row r="48" spans="1:7" s="25" customFormat="1" x14ac:dyDescent="0.3">
      <c r="A48" s="227">
        <v>46</v>
      </c>
      <c r="B48" s="224" t="s">
        <v>181</v>
      </c>
      <c r="C48" s="225" t="s">
        <v>182</v>
      </c>
      <c r="D48" s="226" t="s">
        <v>70</v>
      </c>
      <c r="E48" s="245">
        <v>945</v>
      </c>
      <c r="F48" s="250"/>
      <c r="G48" s="249">
        <f t="shared" si="0"/>
        <v>0</v>
      </c>
    </row>
    <row r="49" spans="1:7" s="25" customFormat="1" ht="17.25" customHeight="1" x14ac:dyDescent="0.3">
      <c r="A49" s="227">
        <v>47</v>
      </c>
      <c r="B49" s="224" t="s">
        <v>183</v>
      </c>
      <c r="C49" s="225" t="s">
        <v>184</v>
      </c>
      <c r="D49" s="226" t="s">
        <v>70</v>
      </c>
      <c r="E49" s="245">
        <v>0</v>
      </c>
      <c r="F49" s="250"/>
      <c r="G49" s="249">
        <f t="shared" si="0"/>
        <v>0</v>
      </c>
    </row>
    <row r="50" spans="1:7" s="25" customFormat="1" ht="17.25" customHeight="1" x14ac:dyDescent="0.3">
      <c r="A50" s="227">
        <v>48</v>
      </c>
      <c r="B50" s="224" t="s">
        <v>257</v>
      </c>
      <c r="C50" s="225" t="s">
        <v>258</v>
      </c>
      <c r="D50" s="226" t="s">
        <v>70</v>
      </c>
      <c r="E50" s="245">
        <v>0</v>
      </c>
      <c r="F50" s="250"/>
      <c r="G50" s="249">
        <f t="shared" si="0"/>
        <v>0</v>
      </c>
    </row>
    <row r="51" spans="1:7" s="25" customFormat="1" ht="13.5" customHeight="1" x14ac:dyDescent="0.3">
      <c r="A51" s="235">
        <v>49</v>
      </c>
      <c r="B51" s="228" t="s">
        <v>259</v>
      </c>
      <c r="C51" s="229" t="s">
        <v>260</v>
      </c>
      <c r="D51" s="230" t="s">
        <v>70</v>
      </c>
      <c r="E51" s="245">
        <v>0</v>
      </c>
      <c r="F51" s="250"/>
      <c r="G51" s="249">
        <f t="shared" si="0"/>
        <v>0</v>
      </c>
    </row>
    <row r="52" spans="1:7" s="25" customFormat="1" x14ac:dyDescent="0.3">
      <c r="A52" s="227">
        <v>50</v>
      </c>
      <c r="B52" s="224" t="s">
        <v>156</v>
      </c>
      <c r="C52" s="225" t="s">
        <v>157</v>
      </c>
      <c r="D52" s="226" t="s">
        <v>70</v>
      </c>
      <c r="E52" s="245">
        <v>0</v>
      </c>
      <c r="F52" s="250"/>
      <c r="G52" s="249">
        <f t="shared" si="0"/>
        <v>0</v>
      </c>
    </row>
    <row r="53" spans="1:7" s="25" customFormat="1" x14ac:dyDescent="0.3">
      <c r="A53" s="227">
        <v>51</v>
      </c>
      <c r="B53" s="224" t="s">
        <v>102</v>
      </c>
      <c r="C53" s="225" t="s">
        <v>103</v>
      </c>
      <c r="D53" s="226" t="s">
        <v>70</v>
      </c>
      <c r="E53" s="245">
        <v>2916</v>
      </c>
      <c r="F53" s="250"/>
      <c r="G53" s="249">
        <f t="shared" si="0"/>
        <v>0</v>
      </c>
    </row>
    <row r="54" spans="1:7" s="25" customFormat="1" x14ac:dyDescent="0.3">
      <c r="A54" s="227">
        <v>52</v>
      </c>
      <c r="B54" s="224">
        <v>56100015</v>
      </c>
      <c r="C54" s="225" t="s">
        <v>185</v>
      </c>
      <c r="D54" s="226" t="s">
        <v>68</v>
      </c>
      <c r="E54" s="231">
        <v>0</v>
      </c>
      <c r="F54" s="250"/>
      <c r="G54" s="249">
        <f t="shared" si="0"/>
        <v>0</v>
      </c>
    </row>
    <row r="55" spans="1:7" s="25" customFormat="1" x14ac:dyDescent="0.3">
      <c r="A55" s="227">
        <v>53</v>
      </c>
      <c r="B55" s="224">
        <v>56100020</v>
      </c>
      <c r="C55" s="225" t="s">
        <v>186</v>
      </c>
      <c r="D55" s="226" t="s">
        <v>68</v>
      </c>
      <c r="E55" s="231">
        <v>6</v>
      </c>
      <c r="F55" s="250"/>
      <c r="G55" s="249">
        <f t="shared" si="0"/>
        <v>0</v>
      </c>
    </row>
    <row r="56" spans="1:7" s="25" customFormat="1" x14ac:dyDescent="0.3">
      <c r="A56" s="227">
        <v>54</v>
      </c>
      <c r="B56" s="224">
        <v>56100055</v>
      </c>
      <c r="C56" s="225" t="s">
        <v>261</v>
      </c>
      <c r="D56" s="226" t="s">
        <v>68</v>
      </c>
      <c r="E56" s="231">
        <v>0</v>
      </c>
      <c r="F56" s="250"/>
      <c r="G56" s="249">
        <f t="shared" si="0"/>
        <v>0</v>
      </c>
    </row>
    <row r="57" spans="1:7" s="25" customFormat="1" x14ac:dyDescent="0.3">
      <c r="A57" s="227">
        <v>55</v>
      </c>
      <c r="B57" s="224">
        <v>56100065</v>
      </c>
      <c r="C57" s="225" t="s">
        <v>262</v>
      </c>
      <c r="D57" s="226" t="s">
        <v>68</v>
      </c>
      <c r="E57" s="231">
        <v>0</v>
      </c>
      <c r="F57" s="250"/>
      <c r="G57" s="249">
        <f t="shared" si="0"/>
        <v>0</v>
      </c>
    </row>
    <row r="58" spans="1:7" s="25" customFormat="1" x14ac:dyDescent="0.3">
      <c r="A58" s="227">
        <v>56</v>
      </c>
      <c r="B58" s="224">
        <v>56103000</v>
      </c>
      <c r="C58" s="225" t="s">
        <v>187</v>
      </c>
      <c r="D58" s="226" t="s">
        <v>70</v>
      </c>
      <c r="E58" s="232">
        <v>0</v>
      </c>
      <c r="F58" s="250"/>
      <c r="G58" s="249">
        <f t="shared" si="0"/>
        <v>0</v>
      </c>
    </row>
    <row r="59" spans="1:7" s="25" customFormat="1" x14ac:dyDescent="0.3">
      <c r="A59" s="227">
        <v>57</v>
      </c>
      <c r="B59" s="224" t="s">
        <v>263</v>
      </c>
      <c r="C59" s="225" t="s">
        <v>264</v>
      </c>
      <c r="D59" s="226" t="s">
        <v>70</v>
      </c>
      <c r="E59" s="232">
        <v>1495</v>
      </c>
      <c r="F59" s="250"/>
      <c r="G59" s="249">
        <f t="shared" si="0"/>
        <v>0</v>
      </c>
    </row>
    <row r="60" spans="1:7" s="25" customFormat="1" x14ac:dyDescent="0.3">
      <c r="A60" s="227">
        <v>58</v>
      </c>
      <c r="B60" s="224" t="s">
        <v>265</v>
      </c>
      <c r="C60" s="225" t="s">
        <v>266</v>
      </c>
      <c r="D60" s="226" t="s">
        <v>70</v>
      </c>
      <c r="E60" s="232">
        <v>0</v>
      </c>
      <c r="F60" s="250"/>
      <c r="G60" s="249">
        <f t="shared" si="0"/>
        <v>0</v>
      </c>
    </row>
    <row r="61" spans="1:7" s="25" customFormat="1" x14ac:dyDescent="0.3">
      <c r="A61" s="227">
        <v>59</v>
      </c>
      <c r="B61" s="224" t="s">
        <v>267</v>
      </c>
      <c r="C61" s="225" t="s">
        <v>268</v>
      </c>
      <c r="D61" s="226" t="s">
        <v>68</v>
      </c>
      <c r="E61" s="232">
        <v>2</v>
      </c>
      <c r="F61" s="250"/>
      <c r="G61" s="249">
        <f t="shared" si="0"/>
        <v>0</v>
      </c>
    </row>
    <row r="62" spans="1:7" s="25" customFormat="1" x14ac:dyDescent="0.3">
      <c r="A62" s="227">
        <v>60</v>
      </c>
      <c r="B62" s="224" t="s">
        <v>269</v>
      </c>
      <c r="C62" s="225" t="s">
        <v>270</v>
      </c>
      <c r="D62" s="226" t="s">
        <v>68</v>
      </c>
      <c r="E62" s="232">
        <v>0</v>
      </c>
      <c r="F62" s="250"/>
      <c r="G62" s="249">
        <f t="shared" si="0"/>
        <v>0</v>
      </c>
    </row>
    <row r="63" spans="1:7" s="25" customFormat="1" x14ac:dyDescent="0.3">
      <c r="A63" s="227">
        <v>61</v>
      </c>
      <c r="B63" s="224">
        <v>56109418</v>
      </c>
      <c r="C63" s="225" t="s">
        <v>188</v>
      </c>
      <c r="D63" s="226" t="s">
        <v>68</v>
      </c>
      <c r="E63" s="232">
        <v>0</v>
      </c>
      <c r="F63" s="250"/>
      <c r="G63" s="249">
        <f t="shared" si="0"/>
        <v>0</v>
      </c>
    </row>
    <row r="64" spans="1:7" s="25" customFormat="1" x14ac:dyDescent="0.3">
      <c r="A64" s="227">
        <v>62</v>
      </c>
      <c r="B64" s="224">
        <v>56109400</v>
      </c>
      <c r="C64" s="225" t="s">
        <v>271</v>
      </c>
      <c r="D64" s="226" t="s">
        <v>68</v>
      </c>
      <c r="E64" s="232">
        <v>0</v>
      </c>
      <c r="F64" s="250"/>
      <c r="G64" s="249">
        <f t="shared" si="0"/>
        <v>0</v>
      </c>
    </row>
    <row r="65" spans="1:7" s="25" customFormat="1" x14ac:dyDescent="0.3">
      <c r="A65" s="227">
        <v>63</v>
      </c>
      <c r="B65" s="224">
        <v>56109408</v>
      </c>
      <c r="C65" s="225" t="s">
        <v>272</v>
      </c>
      <c r="D65" s="226" t="s">
        <v>68</v>
      </c>
      <c r="E65" s="231">
        <v>1</v>
      </c>
      <c r="F65" s="250"/>
      <c r="G65" s="249">
        <f t="shared" si="0"/>
        <v>0</v>
      </c>
    </row>
    <row r="66" spans="1:7" s="25" customFormat="1" x14ac:dyDescent="0.3">
      <c r="A66" s="227">
        <v>64</v>
      </c>
      <c r="B66" s="224">
        <v>56109420</v>
      </c>
      <c r="C66" s="225" t="s">
        <v>189</v>
      </c>
      <c r="D66" s="226" t="s">
        <v>68</v>
      </c>
      <c r="E66" s="231">
        <v>17</v>
      </c>
      <c r="F66" s="250"/>
      <c r="G66" s="249">
        <f t="shared" si="0"/>
        <v>0</v>
      </c>
    </row>
    <row r="67" spans="1:7" s="25" customFormat="1" x14ac:dyDescent="0.3">
      <c r="A67" s="227">
        <v>65</v>
      </c>
      <c r="B67" s="224">
        <v>56109424</v>
      </c>
      <c r="C67" s="225" t="s">
        <v>273</v>
      </c>
      <c r="D67" s="226" t="s">
        <v>68</v>
      </c>
      <c r="E67" s="231">
        <v>0</v>
      </c>
      <c r="F67" s="250"/>
      <c r="G67" s="249">
        <f t="shared" si="0"/>
        <v>0</v>
      </c>
    </row>
    <row r="68" spans="1:7" s="25" customFormat="1" x14ac:dyDescent="0.3">
      <c r="A68" s="227">
        <v>66</v>
      </c>
      <c r="B68" s="224">
        <v>56200300</v>
      </c>
      <c r="C68" s="225" t="s">
        <v>190</v>
      </c>
      <c r="D68" s="226" t="s">
        <v>70</v>
      </c>
      <c r="E68" s="231">
        <v>106</v>
      </c>
      <c r="F68" s="250"/>
      <c r="G68" s="249">
        <f t="shared" ref="G68:G131" si="1">SUM(E68*F68)</f>
        <v>0</v>
      </c>
    </row>
    <row r="69" spans="1:7" s="25" customFormat="1" x14ac:dyDescent="0.3">
      <c r="A69" s="227">
        <v>67</v>
      </c>
      <c r="B69" s="224" t="s">
        <v>274</v>
      </c>
      <c r="C69" s="225" t="s">
        <v>275</v>
      </c>
      <c r="D69" s="226" t="s">
        <v>68</v>
      </c>
      <c r="E69" s="231">
        <v>3</v>
      </c>
      <c r="F69" s="250"/>
      <c r="G69" s="249">
        <f t="shared" si="1"/>
        <v>0</v>
      </c>
    </row>
    <row r="70" spans="1:7" s="25" customFormat="1" x14ac:dyDescent="0.3">
      <c r="A70" s="227">
        <v>68</v>
      </c>
      <c r="B70" s="224" t="s">
        <v>276</v>
      </c>
      <c r="C70" s="225" t="s">
        <v>277</v>
      </c>
      <c r="D70" s="226" t="s">
        <v>68</v>
      </c>
      <c r="E70" s="231">
        <v>3</v>
      </c>
      <c r="F70" s="250"/>
      <c r="G70" s="249">
        <f t="shared" si="1"/>
        <v>0</v>
      </c>
    </row>
    <row r="71" spans="1:7" s="25" customFormat="1" x14ac:dyDescent="0.3">
      <c r="A71" s="227">
        <v>69</v>
      </c>
      <c r="B71" s="224">
        <v>56400700</v>
      </c>
      <c r="C71" s="225" t="s">
        <v>192</v>
      </c>
      <c r="D71" s="226" t="s">
        <v>68</v>
      </c>
      <c r="E71" s="231">
        <v>2</v>
      </c>
      <c r="F71" s="250"/>
      <c r="G71" s="249">
        <f t="shared" si="1"/>
        <v>0</v>
      </c>
    </row>
    <row r="72" spans="1:7" s="25" customFormat="1" x14ac:dyDescent="0.3">
      <c r="A72" s="227">
        <v>70</v>
      </c>
      <c r="B72" s="224" t="s">
        <v>278</v>
      </c>
      <c r="C72" s="225" t="s">
        <v>279</v>
      </c>
      <c r="D72" s="226" t="s">
        <v>68</v>
      </c>
      <c r="E72" s="231">
        <v>2</v>
      </c>
      <c r="F72" s="250"/>
      <c r="G72" s="249">
        <f t="shared" si="1"/>
        <v>0</v>
      </c>
    </row>
    <row r="73" spans="1:7" s="25" customFormat="1" x14ac:dyDescent="0.3">
      <c r="A73" s="227">
        <v>71</v>
      </c>
      <c r="B73" s="224" t="s">
        <v>280</v>
      </c>
      <c r="C73" s="225" t="s">
        <v>202</v>
      </c>
      <c r="D73" s="226" t="s">
        <v>68</v>
      </c>
      <c r="E73" s="231">
        <v>0</v>
      </c>
      <c r="F73" s="250"/>
      <c r="G73" s="249">
        <f t="shared" si="1"/>
        <v>0</v>
      </c>
    </row>
    <row r="74" spans="1:7" s="25" customFormat="1" x14ac:dyDescent="0.3">
      <c r="A74" s="227">
        <v>72</v>
      </c>
      <c r="B74" s="224" t="s">
        <v>281</v>
      </c>
      <c r="C74" s="225" t="s">
        <v>195</v>
      </c>
      <c r="D74" s="226" t="s">
        <v>68</v>
      </c>
      <c r="E74" s="231">
        <v>5</v>
      </c>
      <c r="F74" s="250"/>
      <c r="G74" s="249">
        <f t="shared" si="1"/>
        <v>0</v>
      </c>
    </row>
    <row r="75" spans="1:7" s="25" customFormat="1" x14ac:dyDescent="0.3">
      <c r="A75" s="227">
        <v>73</v>
      </c>
      <c r="B75" s="224" t="s">
        <v>194</v>
      </c>
      <c r="C75" s="225" t="s">
        <v>282</v>
      </c>
      <c r="D75" s="226" t="s">
        <v>68</v>
      </c>
      <c r="E75" s="231">
        <v>0</v>
      </c>
      <c r="F75" s="250"/>
      <c r="G75" s="249">
        <f t="shared" si="1"/>
        <v>0</v>
      </c>
    </row>
    <row r="76" spans="1:7" s="25" customFormat="1" x14ac:dyDescent="0.3">
      <c r="A76" s="227">
        <v>74</v>
      </c>
      <c r="B76" s="224" t="s">
        <v>196</v>
      </c>
      <c r="C76" s="225" t="s">
        <v>283</v>
      </c>
      <c r="D76" s="226" t="s">
        <v>68</v>
      </c>
      <c r="E76" s="231">
        <v>0</v>
      </c>
      <c r="F76" s="250"/>
      <c r="G76" s="249">
        <f t="shared" si="1"/>
        <v>0</v>
      </c>
    </row>
    <row r="77" spans="1:7" s="25" customFormat="1" x14ac:dyDescent="0.3">
      <c r="A77" s="227">
        <v>75</v>
      </c>
      <c r="B77" s="224" t="s">
        <v>197</v>
      </c>
      <c r="C77" s="225" t="s">
        <v>198</v>
      </c>
      <c r="D77" s="226" t="s">
        <v>68</v>
      </c>
      <c r="E77" s="231">
        <v>6</v>
      </c>
      <c r="F77" s="250"/>
      <c r="G77" s="249">
        <f t="shared" si="1"/>
        <v>0</v>
      </c>
    </row>
    <row r="78" spans="1:7" s="25" customFormat="1" x14ac:dyDescent="0.3">
      <c r="A78" s="227">
        <v>76</v>
      </c>
      <c r="B78" s="224" t="s">
        <v>284</v>
      </c>
      <c r="C78" s="225" t="s">
        <v>199</v>
      </c>
      <c r="D78" s="226" t="s">
        <v>68</v>
      </c>
      <c r="E78" s="231">
        <v>0</v>
      </c>
      <c r="F78" s="250"/>
      <c r="G78" s="249">
        <f t="shared" si="1"/>
        <v>0</v>
      </c>
    </row>
    <row r="79" spans="1:7" s="25" customFormat="1" x14ac:dyDescent="0.3">
      <c r="A79" s="227">
        <v>77</v>
      </c>
      <c r="B79" s="224" t="s">
        <v>284</v>
      </c>
      <c r="C79" s="225" t="s">
        <v>200</v>
      </c>
      <c r="D79" s="226" t="s">
        <v>68</v>
      </c>
      <c r="E79" s="231">
        <v>0</v>
      </c>
      <c r="F79" s="250"/>
      <c r="G79" s="249">
        <f t="shared" si="1"/>
        <v>0</v>
      </c>
    </row>
    <row r="80" spans="1:7" s="25" customFormat="1" x14ac:dyDescent="0.3">
      <c r="A80" s="227">
        <v>78</v>
      </c>
      <c r="B80" s="224" t="s">
        <v>284</v>
      </c>
      <c r="C80" s="225" t="s">
        <v>201</v>
      </c>
      <c r="D80" s="226" t="s">
        <v>68</v>
      </c>
      <c r="E80" s="231">
        <v>4</v>
      </c>
      <c r="F80" s="250"/>
      <c r="G80" s="249">
        <f t="shared" si="1"/>
        <v>0</v>
      </c>
    </row>
    <row r="81" spans="1:7" s="25" customFormat="1" ht="14.4" customHeight="1" x14ac:dyDescent="0.3">
      <c r="A81" s="227">
        <v>79</v>
      </c>
      <c r="B81" s="224" t="s">
        <v>285</v>
      </c>
      <c r="C81" s="225" t="s">
        <v>286</v>
      </c>
      <c r="D81" s="226" t="s">
        <v>68</v>
      </c>
      <c r="E81" s="231">
        <v>6</v>
      </c>
      <c r="F81" s="250"/>
      <c r="G81" s="249">
        <f t="shared" si="1"/>
        <v>0</v>
      </c>
    </row>
    <row r="82" spans="1:7" s="25" customFormat="1" ht="14.4" customHeight="1" x14ac:dyDescent="0.3">
      <c r="A82" s="227">
        <v>80</v>
      </c>
      <c r="B82" s="224" t="s">
        <v>284</v>
      </c>
      <c r="C82" s="225" t="s">
        <v>287</v>
      </c>
      <c r="D82" s="226" t="s">
        <v>70</v>
      </c>
      <c r="E82" s="233">
        <v>0</v>
      </c>
      <c r="F82" s="250"/>
      <c r="G82" s="249">
        <f t="shared" si="1"/>
        <v>0</v>
      </c>
    </row>
    <row r="83" spans="1:7" s="25" customFormat="1" x14ac:dyDescent="0.3">
      <c r="A83" s="227">
        <v>81</v>
      </c>
      <c r="B83" s="224" t="s">
        <v>288</v>
      </c>
      <c r="C83" s="225" t="s">
        <v>289</v>
      </c>
      <c r="D83" s="226" t="s">
        <v>68</v>
      </c>
      <c r="E83" s="233">
        <v>0</v>
      </c>
      <c r="F83" s="250"/>
      <c r="G83" s="249">
        <f t="shared" si="1"/>
        <v>0</v>
      </c>
    </row>
    <row r="84" spans="1:7" s="25" customFormat="1" ht="14.4" customHeight="1" x14ac:dyDescent="0.3">
      <c r="A84" s="227">
        <v>82</v>
      </c>
      <c r="B84" s="224" t="s">
        <v>104</v>
      </c>
      <c r="C84" s="225" t="s">
        <v>204</v>
      </c>
      <c r="D84" s="226" t="s">
        <v>68</v>
      </c>
      <c r="E84" s="227">
        <v>9</v>
      </c>
      <c r="F84" s="250"/>
      <c r="G84" s="249">
        <f t="shared" si="1"/>
        <v>0</v>
      </c>
    </row>
    <row r="85" spans="1:7" s="25" customFormat="1" ht="27.6" x14ac:dyDescent="0.3">
      <c r="A85" s="227">
        <v>83</v>
      </c>
      <c r="B85" s="224" t="s">
        <v>290</v>
      </c>
      <c r="C85" s="225" t="s">
        <v>291</v>
      </c>
      <c r="D85" s="226" t="s">
        <v>68</v>
      </c>
      <c r="E85" s="227">
        <v>0</v>
      </c>
      <c r="F85" s="250"/>
      <c r="G85" s="249">
        <f t="shared" si="1"/>
        <v>0</v>
      </c>
    </row>
    <row r="86" spans="1:7" s="25" customFormat="1" ht="14.4" customHeight="1" x14ac:dyDescent="0.3">
      <c r="A86" s="227">
        <v>84</v>
      </c>
      <c r="B86" s="224" t="s">
        <v>292</v>
      </c>
      <c r="C86" s="225" t="s">
        <v>293</v>
      </c>
      <c r="D86" s="226" t="s">
        <v>68</v>
      </c>
      <c r="E86" s="227">
        <v>1</v>
      </c>
      <c r="F86" s="250"/>
      <c r="G86" s="249">
        <f t="shared" si="1"/>
        <v>0</v>
      </c>
    </row>
    <row r="87" spans="1:7" s="25" customFormat="1" ht="14.4" customHeight="1" x14ac:dyDescent="0.3">
      <c r="A87" s="227">
        <v>85</v>
      </c>
      <c r="B87" s="224" t="s">
        <v>294</v>
      </c>
      <c r="C87" s="225" t="s">
        <v>193</v>
      </c>
      <c r="D87" s="226" t="s">
        <v>68</v>
      </c>
      <c r="E87" s="231">
        <v>2</v>
      </c>
      <c r="F87" s="250"/>
      <c r="G87" s="249">
        <f t="shared" si="1"/>
        <v>0</v>
      </c>
    </row>
    <row r="88" spans="1:7" s="25" customFormat="1" x14ac:dyDescent="0.3">
      <c r="A88" s="227">
        <v>86</v>
      </c>
      <c r="B88" s="224" t="s">
        <v>209</v>
      </c>
      <c r="C88" s="225" t="s">
        <v>210</v>
      </c>
      <c r="D88" s="226" t="s">
        <v>68</v>
      </c>
      <c r="E88" s="227">
        <v>0</v>
      </c>
      <c r="F88" s="250"/>
      <c r="G88" s="249">
        <f t="shared" si="1"/>
        <v>0</v>
      </c>
    </row>
    <row r="89" spans="1:7" s="25" customFormat="1" x14ac:dyDescent="0.3">
      <c r="A89" s="227">
        <v>87</v>
      </c>
      <c r="B89" s="224" t="s">
        <v>295</v>
      </c>
      <c r="C89" s="225" t="s">
        <v>296</v>
      </c>
      <c r="D89" s="226" t="s">
        <v>68</v>
      </c>
      <c r="E89" s="227">
        <v>0</v>
      </c>
      <c r="F89" s="250"/>
      <c r="G89" s="249">
        <f t="shared" si="1"/>
        <v>0</v>
      </c>
    </row>
    <row r="90" spans="1:7" s="25" customFormat="1" x14ac:dyDescent="0.3">
      <c r="A90" s="227">
        <v>88</v>
      </c>
      <c r="B90" s="224" t="s">
        <v>211</v>
      </c>
      <c r="C90" s="225" t="s">
        <v>212</v>
      </c>
      <c r="D90" s="226" t="s">
        <v>68</v>
      </c>
      <c r="E90" s="227">
        <v>8</v>
      </c>
      <c r="F90" s="250"/>
      <c r="G90" s="249">
        <f t="shared" si="1"/>
        <v>0</v>
      </c>
    </row>
    <row r="91" spans="1:7" s="25" customFormat="1" ht="27.6" x14ac:dyDescent="0.3">
      <c r="A91" s="227">
        <v>89</v>
      </c>
      <c r="B91" s="224" t="s">
        <v>297</v>
      </c>
      <c r="C91" s="225" t="s">
        <v>203</v>
      </c>
      <c r="D91" s="226" t="s">
        <v>68</v>
      </c>
      <c r="E91" s="227">
        <v>0</v>
      </c>
      <c r="F91" s="250"/>
      <c r="G91" s="249">
        <f t="shared" si="1"/>
        <v>0</v>
      </c>
    </row>
    <row r="92" spans="1:7" s="25" customFormat="1" ht="14.4" customHeight="1" x14ac:dyDescent="0.3">
      <c r="A92" s="227">
        <v>90</v>
      </c>
      <c r="B92" s="224" t="s">
        <v>205</v>
      </c>
      <c r="C92" s="225" t="s">
        <v>206</v>
      </c>
      <c r="D92" s="226" t="s">
        <v>68</v>
      </c>
      <c r="E92" s="227">
        <v>4</v>
      </c>
      <c r="F92" s="250"/>
      <c r="G92" s="249">
        <f t="shared" si="1"/>
        <v>0</v>
      </c>
    </row>
    <row r="93" spans="1:7" s="25" customFormat="1" ht="14.4" customHeight="1" x14ac:dyDescent="0.3">
      <c r="A93" s="227">
        <v>91</v>
      </c>
      <c r="B93" s="224" t="s">
        <v>105</v>
      </c>
      <c r="C93" s="225" t="s">
        <v>106</v>
      </c>
      <c r="D93" s="226" t="s">
        <v>68</v>
      </c>
      <c r="E93" s="227">
        <v>0</v>
      </c>
      <c r="F93" s="250"/>
      <c r="G93" s="249">
        <f t="shared" si="1"/>
        <v>0</v>
      </c>
    </row>
    <row r="94" spans="1:7" s="25" customFormat="1" ht="27.6" x14ac:dyDescent="0.3">
      <c r="A94" s="227">
        <v>92</v>
      </c>
      <c r="B94" s="224" t="s">
        <v>298</v>
      </c>
      <c r="C94" s="225" t="s">
        <v>299</v>
      </c>
      <c r="D94" s="226" t="s">
        <v>68</v>
      </c>
      <c r="E94" s="227">
        <v>1</v>
      </c>
      <c r="F94" s="250"/>
      <c r="G94" s="249">
        <f t="shared" si="1"/>
        <v>0</v>
      </c>
    </row>
    <row r="95" spans="1:7" s="25" customFormat="1" ht="27.6" x14ac:dyDescent="0.3">
      <c r="A95" s="227">
        <v>93</v>
      </c>
      <c r="B95" s="224" t="s">
        <v>207</v>
      </c>
      <c r="C95" s="225" t="s">
        <v>300</v>
      </c>
      <c r="D95" s="226" t="s">
        <v>68</v>
      </c>
      <c r="E95" s="227">
        <v>0</v>
      </c>
      <c r="F95" s="250"/>
      <c r="G95" s="249">
        <f t="shared" si="1"/>
        <v>0</v>
      </c>
    </row>
    <row r="96" spans="1:7" s="25" customFormat="1" ht="27.6" x14ac:dyDescent="0.3">
      <c r="A96" s="227">
        <v>94</v>
      </c>
      <c r="B96" s="224" t="s">
        <v>301</v>
      </c>
      <c r="C96" s="225" t="s">
        <v>302</v>
      </c>
      <c r="D96" s="226" t="s">
        <v>68</v>
      </c>
      <c r="E96" s="227">
        <v>0</v>
      </c>
      <c r="F96" s="250"/>
      <c r="G96" s="249">
        <f t="shared" si="1"/>
        <v>0</v>
      </c>
    </row>
    <row r="97" spans="1:7" s="25" customFormat="1" ht="27.6" x14ac:dyDescent="0.3">
      <c r="A97" s="227">
        <v>95</v>
      </c>
      <c r="B97" s="224" t="s">
        <v>303</v>
      </c>
      <c r="C97" s="225" t="s">
        <v>304</v>
      </c>
      <c r="D97" s="226" t="s">
        <v>68</v>
      </c>
      <c r="E97" s="227">
        <v>2</v>
      </c>
      <c r="F97" s="250"/>
      <c r="G97" s="249">
        <f t="shared" si="1"/>
        <v>0</v>
      </c>
    </row>
    <row r="98" spans="1:7" s="25" customFormat="1" x14ac:dyDescent="0.3">
      <c r="A98" s="227">
        <v>96</v>
      </c>
      <c r="B98" s="224" t="s">
        <v>107</v>
      </c>
      <c r="C98" s="225" t="s">
        <v>208</v>
      </c>
      <c r="D98" s="226" t="s">
        <v>70</v>
      </c>
      <c r="E98" s="227">
        <v>2</v>
      </c>
      <c r="F98" s="250"/>
      <c r="G98" s="249">
        <f t="shared" si="1"/>
        <v>0</v>
      </c>
    </row>
    <row r="99" spans="1:7" s="25" customFormat="1" x14ac:dyDescent="0.3">
      <c r="A99" s="227">
        <v>97</v>
      </c>
      <c r="B99" s="224" t="s">
        <v>305</v>
      </c>
      <c r="C99" s="225" t="s">
        <v>306</v>
      </c>
      <c r="D99" s="226" t="s">
        <v>68</v>
      </c>
      <c r="E99" s="227">
        <v>0</v>
      </c>
      <c r="F99" s="250"/>
      <c r="G99" s="249">
        <f t="shared" si="1"/>
        <v>0</v>
      </c>
    </row>
    <row r="100" spans="1:7" s="25" customFormat="1" x14ac:dyDescent="0.3">
      <c r="A100" s="227">
        <v>98</v>
      </c>
      <c r="B100" s="224" t="s">
        <v>213</v>
      </c>
      <c r="C100" s="225" t="s">
        <v>214</v>
      </c>
      <c r="D100" s="226" t="s">
        <v>68</v>
      </c>
      <c r="E100" s="227">
        <v>1</v>
      </c>
      <c r="F100" s="250"/>
      <c r="G100" s="249">
        <f t="shared" si="1"/>
        <v>0</v>
      </c>
    </row>
    <row r="101" spans="1:7" s="25" customFormat="1" x14ac:dyDescent="0.3">
      <c r="A101" s="227">
        <v>99</v>
      </c>
      <c r="B101" s="224" t="s">
        <v>215</v>
      </c>
      <c r="C101" s="225" t="s">
        <v>216</v>
      </c>
      <c r="D101" s="226" t="s">
        <v>68</v>
      </c>
      <c r="E101" s="227">
        <v>1</v>
      </c>
      <c r="F101" s="250"/>
      <c r="G101" s="249">
        <f t="shared" si="1"/>
        <v>0</v>
      </c>
    </row>
    <row r="102" spans="1:7" s="25" customFormat="1" x14ac:dyDescent="0.3">
      <c r="A102" s="227">
        <v>100</v>
      </c>
      <c r="B102" s="224" t="s">
        <v>307</v>
      </c>
      <c r="C102" s="225" t="s">
        <v>158</v>
      </c>
      <c r="D102" s="226" t="s">
        <v>68</v>
      </c>
      <c r="E102" s="227">
        <v>2</v>
      </c>
      <c r="F102" s="250"/>
      <c r="G102" s="249">
        <f t="shared" si="1"/>
        <v>0</v>
      </c>
    </row>
    <row r="103" spans="1:7" s="25" customFormat="1" x14ac:dyDescent="0.3">
      <c r="A103" s="227">
        <v>101</v>
      </c>
      <c r="B103" s="224" t="s">
        <v>108</v>
      </c>
      <c r="C103" s="225" t="s">
        <v>109</v>
      </c>
      <c r="D103" s="226" t="s">
        <v>68</v>
      </c>
      <c r="E103" s="227">
        <v>4</v>
      </c>
      <c r="F103" s="250"/>
      <c r="G103" s="249">
        <f t="shared" si="1"/>
        <v>0</v>
      </c>
    </row>
    <row r="104" spans="1:7" s="25" customFormat="1" x14ac:dyDescent="0.3">
      <c r="A104" s="227">
        <v>102</v>
      </c>
      <c r="B104" s="224" t="s">
        <v>308</v>
      </c>
      <c r="C104" s="225" t="s">
        <v>110</v>
      </c>
      <c r="D104" s="226" t="s">
        <v>68</v>
      </c>
      <c r="E104" s="227">
        <v>1</v>
      </c>
      <c r="F104" s="250"/>
      <c r="G104" s="249">
        <f t="shared" si="1"/>
        <v>0</v>
      </c>
    </row>
    <row r="105" spans="1:7" s="25" customFormat="1" x14ac:dyDescent="0.3">
      <c r="A105" s="227">
        <v>103</v>
      </c>
      <c r="B105" s="224">
        <v>60600605</v>
      </c>
      <c r="C105" s="225" t="s">
        <v>112</v>
      </c>
      <c r="D105" s="226" t="s">
        <v>70</v>
      </c>
      <c r="E105" s="234">
        <v>61</v>
      </c>
      <c r="F105" s="250"/>
      <c r="G105" s="249">
        <f t="shared" si="1"/>
        <v>0</v>
      </c>
    </row>
    <row r="106" spans="1:7" s="25" customFormat="1" x14ac:dyDescent="0.3">
      <c r="A106" s="227">
        <v>104</v>
      </c>
      <c r="B106" s="224" t="s">
        <v>111</v>
      </c>
      <c r="C106" s="225" t="s">
        <v>217</v>
      </c>
      <c r="D106" s="226" t="s">
        <v>70</v>
      </c>
      <c r="E106" s="234">
        <v>2773</v>
      </c>
      <c r="F106" s="250"/>
      <c r="G106" s="249">
        <f t="shared" si="1"/>
        <v>0</v>
      </c>
    </row>
    <row r="107" spans="1:7" s="25" customFormat="1" x14ac:dyDescent="0.3">
      <c r="A107" s="227">
        <v>105</v>
      </c>
      <c r="B107" s="224" t="s">
        <v>166</v>
      </c>
      <c r="C107" s="225" t="s">
        <v>218</v>
      </c>
      <c r="D107" s="226" t="s">
        <v>68</v>
      </c>
      <c r="E107" s="234">
        <v>2</v>
      </c>
      <c r="F107" s="250"/>
      <c r="G107" s="249">
        <f t="shared" si="1"/>
        <v>0</v>
      </c>
    </row>
    <row r="108" spans="1:7" s="25" customFormat="1" x14ac:dyDescent="0.3">
      <c r="A108" s="227">
        <v>106</v>
      </c>
      <c r="B108" s="224">
        <v>66400305</v>
      </c>
      <c r="C108" s="225" t="s">
        <v>309</v>
      </c>
      <c r="D108" s="226" t="s">
        <v>70</v>
      </c>
      <c r="E108" s="234">
        <v>274</v>
      </c>
      <c r="F108" s="250"/>
      <c r="G108" s="249">
        <f t="shared" si="1"/>
        <v>0</v>
      </c>
    </row>
    <row r="109" spans="1:7" s="25" customFormat="1" x14ac:dyDescent="0.3">
      <c r="A109" s="227">
        <v>107</v>
      </c>
      <c r="B109" s="224" t="s">
        <v>310</v>
      </c>
      <c r="C109" s="225" t="s">
        <v>311</v>
      </c>
      <c r="D109" s="226" t="s">
        <v>70</v>
      </c>
      <c r="E109" s="234">
        <v>232</v>
      </c>
      <c r="F109" s="250"/>
      <c r="G109" s="249">
        <f t="shared" si="1"/>
        <v>0</v>
      </c>
    </row>
    <row r="110" spans="1:7" s="25" customFormat="1" x14ac:dyDescent="0.3">
      <c r="A110" s="227">
        <v>108</v>
      </c>
      <c r="B110" s="224" t="s">
        <v>113</v>
      </c>
      <c r="C110" s="225" t="s">
        <v>114</v>
      </c>
      <c r="D110" s="226" t="s">
        <v>83</v>
      </c>
      <c r="E110" s="234">
        <v>5</v>
      </c>
      <c r="F110" s="250"/>
      <c r="G110" s="249">
        <f t="shared" si="1"/>
        <v>0</v>
      </c>
    </row>
    <row r="111" spans="1:7" s="25" customFormat="1" x14ac:dyDescent="0.3">
      <c r="A111" s="227">
        <v>109</v>
      </c>
      <c r="B111" s="224">
        <v>66900200</v>
      </c>
      <c r="C111" s="225" t="s">
        <v>155</v>
      </c>
      <c r="D111" s="226" t="s">
        <v>65</v>
      </c>
      <c r="E111" s="234">
        <v>1992</v>
      </c>
      <c r="F111" s="250"/>
      <c r="G111" s="249">
        <f t="shared" si="1"/>
        <v>0</v>
      </c>
    </row>
    <row r="112" spans="1:7" s="25" customFormat="1" x14ac:dyDescent="0.3">
      <c r="A112" s="227">
        <v>110</v>
      </c>
      <c r="B112" s="224">
        <v>66900530</v>
      </c>
      <c r="C112" s="225" t="s">
        <v>152</v>
      </c>
      <c r="D112" s="226" t="s">
        <v>68</v>
      </c>
      <c r="E112" s="234">
        <v>1</v>
      </c>
      <c r="F112" s="250"/>
      <c r="G112" s="249">
        <f t="shared" si="1"/>
        <v>0</v>
      </c>
    </row>
    <row r="113" spans="1:7" s="25" customFormat="1" x14ac:dyDescent="0.3">
      <c r="A113" s="227">
        <v>111</v>
      </c>
      <c r="B113" s="224">
        <v>66901001</v>
      </c>
      <c r="C113" s="225" t="s">
        <v>153</v>
      </c>
      <c r="D113" s="226" t="s">
        <v>117</v>
      </c>
      <c r="E113" s="234">
        <v>1</v>
      </c>
      <c r="F113" s="250"/>
      <c r="G113" s="249">
        <f t="shared" si="1"/>
        <v>0</v>
      </c>
    </row>
    <row r="114" spans="1:7" s="25" customFormat="1" x14ac:dyDescent="0.3">
      <c r="A114" s="227">
        <v>112</v>
      </c>
      <c r="B114" s="224">
        <v>66901003</v>
      </c>
      <c r="C114" s="225" t="s">
        <v>154</v>
      </c>
      <c r="D114" s="226" t="s">
        <v>117</v>
      </c>
      <c r="E114" s="234">
        <v>1</v>
      </c>
      <c r="F114" s="250"/>
      <c r="G114" s="249">
        <f t="shared" si="1"/>
        <v>0</v>
      </c>
    </row>
    <row r="115" spans="1:7" s="25" customFormat="1" x14ac:dyDescent="0.3">
      <c r="A115" s="227">
        <v>113</v>
      </c>
      <c r="B115" s="224">
        <v>66901006</v>
      </c>
      <c r="C115" s="225" t="s">
        <v>219</v>
      </c>
      <c r="D115" s="226" t="s">
        <v>220</v>
      </c>
      <c r="E115" s="234">
        <v>20</v>
      </c>
      <c r="F115" s="250"/>
      <c r="G115" s="249">
        <f t="shared" si="1"/>
        <v>0</v>
      </c>
    </row>
    <row r="116" spans="1:7" s="25" customFormat="1" x14ac:dyDescent="0.3">
      <c r="A116" s="227">
        <v>114</v>
      </c>
      <c r="B116" s="224" t="s">
        <v>115</v>
      </c>
      <c r="C116" s="225" t="s">
        <v>116</v>
      </c>
      <c r="D116" s="226" t="s">
        <v>117</v>
      </c>
      <c r="E116" s="234">
        <v>1</v>
      </c>
      <c r="F116" s="250"/>
      <c r="G116" s="249">
        <f t="shared" si="1"/>
        <v>0</v>
      </c>
    </row>
    <row r="117" spans="1:7" s="25" customFormat="1" x14ac:dyDescent="0.3">
      <c r="A117" s="227">
        <v>115</v>
      </c>
      <c r="B117" s="224" t="s">
        <v>125</v>
      </c>
      <c r="C117" s="225" t="s">
        <v>126</v>
      </c>
      <c r="D117" s="226" t="s">
        <v>81</v>
      </c>
      <c r="E117" s="245">
        <v>70</v>
      </c>
      <c r="F117" s="250"/>
      <c r="G117" s="249">
        <f t="shared" si="1"/>
        <v>0</v>
      </c>
    </row>
    <row r="118" spans="1:7" s="25" customFormat="1" x14ac:dyDescent="0.3">
      <c r="A118" s="227">
        <v>116</v>
      </c>
      <c r="B118" s="224" t="s">
        <v>221</v>
      </c>
      <c r="C118" s="225" t="s">
        <v>222</v>
      </c>
      <c r="D118" s="226" t="s">
        <v>85</v>
      </c>
      <c r="E118" s="234">
        <v>66</v>
      </c>
      <c r="F118" s="250"/>
      <c r="G118" s="249">
        <f t="shared" si="1"/>
        <v>0</v>
      </c>
    </row>
    <row r="119" spans="1:7" s="25" customFormat="1" x14ac:dyDescent="0.3">
      <c r="A119" s="227">
        <v>117</v>
      </c>
      <c r="B119" s="224" t="s">
        <v>118</v>
      </c>
      <c r="C119" s="225" t="s">
        <v>119</v>
      </c>
      <c r="D119" s="226" t="s">
        <v>68</v>
      </c>
      <c r="E119" s="234">
        <v>11</v>
      </c>
      <c r="F119" s="250"/>
      <c r="G119" s="249">
        <f t="shared" si="1"/>
        <v>0</v>
      </c>
    </row>
    <row r="120" spans="1:7" s="25" customFormat="1" x14ac:dyDescent="0.3">
      <c r="A120" s="227">
        <v>118</v>
      </c>
      <c r="B120" s="224" t="s">
        <v>120</v>
      </c>
      <c r="C120" s="225" t="s">
        <v>223</v>
      </c>
      <c r="D120" s="226" t="s">
        <v>68</v>
      </c>
      <c r="E120" s="234">
        <v>13</v>
      </c>
      <c r="F120" s="250"/>
      <c r="G120" s="249">
        <f t="shared" si="1"/>
        <v>0</v>
      </c>
    </row>
    <row r="121" spans="1:7" s="25" customFormat="1" x14ac:dyDescent="0.3">
      <c r="A121" s="227">
        <v>119</v>
      </c>
      <c r="B121" s="224" t="s">
        <v>121</v>
      </c>
      <c r="C121" s="225" t="s">
        <v>122</v>
      </c>
      <c r="D121" s="226" t="s">
        <v>68</v>
      </c>
      <c r="E121" s="234">
        <v>16</v>
      </c>
      <c r="F121" s="250"/>
      <c r="G121" s="249">
        <f t="shared" si="1"/>
        <v>0</v>
      </c>
    </row>
    <row r="122" spans="1:7" s="25" customFormat="1" x14ac:dyDescent="0.3">
      <c r="A122" s="227">
        <v>120</v>
      </c>
      <c r="B122" s="224" t="s">
        <v>312</v>
      </c>
      <c r="C122" s="225" t="s">
        <v>123</v>
      </c>
      <c r="D122" s="226" t="s">
        <v>68</v>
      </c>
      <c r="E122" s="234">
        <v>0</v>
      </c>
      <c r="F122" s="250"/>
      <c r="G122" s="249">
        <f t="shared" si="1"/>
        <v>0</v>
      </c>
    </row>
    <row r="123" spans="1:7" s="25" customFormat="1" x14ac:dyDescent="0.3">
      <c r="A123" s="227">
        <v>121</v>
      </c>
      <c r="B123" s="224">
        <v>78000400</v>
      </c>
      <c r="C123" s="225" t="s">
        <v>224</v>
      </c>
      <c r="D123" s="226" t="s">
        <v>70</v>
      </c>
      <c r="E123" s="234">
        <v>196</v>
      </c>
      <c r="F123" s="250"/>
      <c r="G123" s="249">
        <f t="shared" si="1"/>
        <v>0</v>
      </c>
    </row>
    <row r="124" spans="1:7" s="25" customFormat="1" x14ac:dyDescent="0.3">
      <c r="A124" s="227">
        <v>122</v>
      </c>
      <c r="B124" s="224">
        <v>78000600</v>
      </c>
      <c r="C124" s="225" t="s">
        <v>314</v>
      </c>
      <c r="D124" s="226" t="s">
        <v>315</v>
      </c>
      <c r="E124" s="234">
        <v>0</v>
      </c>
      <c r="F124" s="250"/>
      <c r="G124" s="249">
        <f t="shared" si="1"/>
        <v>0</v>
      </c>
    </row>
    <row r="125" spans="1:7" s="25" customFormat="1" x14ac:dyDescent="0.3">
      <c r="A125" s="227">
        <v>123</v>
      </c>
      <c r="B125" s="224">
        <v>78000650</v>
      </c>
      <c r="C125" s="225" t="s">
        <v>225</v>
      </c>
      <c r="D125" s="226" t="s">
        <v>70</v>
      </c>
      <c r="E125" s="234">
        <v>0</v>
      </c>
      <c r="F125" s="250"/>
      <c r="G125" s="249">
        <f t="shared" si="1"/>
        <v>0</v>
      </c>
    </row>
    <row r="126" spans="1:7" s="25" customFormat="1" x14ac:dyDescent="0.3">
      <c r="A126" s="227">
        <v>124</v>
      </c>
      <c r="B126" s="224" t="s">
        <v>316</v>
      </c>
      <c r="C126" s="225" t="s">
        <v>317</v>
      </c>
      <c r="D126" s="226" t="s">
        <v>318</v>
      </c>
      <c r="E126" s="234">
        <v>0</v>
      </c>
      <c r="F126" s="250"/>
      <c r="G126" s="249">
        <f t="shared" si="1"/>
        <v>0</v>
      </c>
    </row>
    <row r="127" spans="1:7" s="25" customFormat="1" x14ac:dyDescent="0.3">
      <c r="A127" s="227">
        <v>125</v>
      </c>
      <c r="B127" s="224" t="s">
        <v>128</v>
      </c>
      <c r="C127" s="225" t="s">
        <v>129</v>
      </c>
      <c r="D127" s="226" t="s">
        <v>70</v>
      </c>
      <c r="E127" s="234">
        <v>47</v>
      </c>
      <c r="F127" s="250"/>
      <c r="G127" s="249">
        <f t="shared" si="1"/>
        <v>0</v>
      </c>
    </row>
    <row r="128" spans="1:7" s="25" customFormat="1" x14ac:dyDescent="0.3">
      <c r="A128" s="227">
        <v>126</v>
      </c>
      <c r="B128" s="237" t="s">
        <v>319</v>
      </c>
      <c r="C128" s="238" t="s">
        <v>320</v>
      </c>
      <c r="D128" s="231" t="s">
        <v>70</v>
      </c>
      <c r="E128" s="234">
        <v>0</v>
      </c>
      <c r="F128" s="250"/>
      <c r="G128" s="249">
        <f t="shared" si="1"/>
        <v>0</v>
      </c>
    </row>
    <row r="129" spans="1:7" s="25" customFormat="1" ht="27.6" x14ac:dyDescent="0.3">
      <c r="A129" s="227">
        <v>127</v>
      </c>
      <c r="B129" s="237" t="s">
        <v>130</v>
      </c>
      <c r="C129" s="238" t="s">
        <v>131</v>
      </c>
      <c r="D129" s="231" t="s">
        <v>70</v>
      </c>
      <c r="E129" s="234">
        <v>1165</v>
      </c>
      <c r="F129" s="250"/>
      <c r="G129" s="249">
        <f t="shared" si="1"/>
        <v>0</v>
      </c>
    </row>
    <row r="130" spans="1:7" s="25" customFormat="1" ht="27.6" x14ac:dyDescent="0.3">
      <c r="A130" s="227">
        <v>128</v>
      </c>
      <c r="B130" s="237" t="s">
        <v>132</v>
      </c>
      <c r="C130" s="238" t="s">
        <v>133</v>
      </c>
      <c r="D130" s="231" t="s">
        <v>70</v>
      </c>
      <c r="E130" s="234">
        <v>220</v>
      </c>
      <c r="F130" s="250"/>
      <c r="G130" s="249">
        <f t="shared" si="1"/>
        <v>0</v>
      </c>
    </row>
    <row r="131" spans="1:7" s="25" customFormat="1" x14ac:dyDescent="0.3">
      <c r="A131" s="227">
        <v>129</v>
      </c>
      <c r="B131" s="237" t="s">
        <v>321</v>
      </c>
      <c r="C131" s="238" t="s">
        <v>322</v>
      </c>
      <c r="D131" s="231" t="s">
        <v>70</v>
      </c>
      <c r="E131" s="234">
        <v>47</v>
      </c>
      <c r="F131" s="250"/>
      <c r="G131" s="249">
        <f t="shared" si="1"/>
        <v>0</v>
      </c>
    </row>
    <row r="132" spans="1:7" s="25" customFormat="1" x14ac:dyDescent="0.3">
      <c r="A132" s="227">
        <v>130</v>
      </c>
      <c r="B132" s="237" t="s">
        <v>323</v>
      </c>
      <c r="C132" s="238" t="s">
        <v>324</v>
      </c>
      <c r="D132" s="231" t="s">
        <v>68</v>
      </c>
      <c r="E132" s="234">
        <v>1</v>
      </c>
      <c r="F132" s="250"/>
      <c r="G132" s="249">
        <f t="shared" ref="G132:G153" si="2">SUM(E132*F132)</f>
        <v>0</v>
      </c>
    </row>
    <row r="133" spans="1:7" x14ac:dyDescent="0.3">
      <c r="A133" s="227">
        <v>131</v>
      </c>
      <c r="B133" s="237" t="s">
        <v>134</v>
      </c>
      <c r="C133" s="238" t="s">
        <v>135</v>
      </c>
      <c r="D133" s="231" t="s">
        <v>68</v>
      </c>
      <c r="E133" s="234">
        <v>1</v>
      </c>
      <c r="F133" s="250"/>
      <c r="G133" s="249">
        <f t="shared" si="2"/>
        <v>0</v>
      </c>
    </row>
    <row r="134" spans="1:7" x14ac:dyDescent="0.3">
      <c r="A134" s="227">
        <v>132</v>
      </c>
      <c r="B134" s="237" t="s">
        <v>325</v>
      </c>
      <c r="C134" s="238" t="s">
        <v>326</v>
      </c>
      <c r="D134" s="231" t="s">
        <v>68</v>
      </c>
      <c r="E134" s="234">
        <v>2</v>
      </c>
      <c r="F134" s="250"/>
      <c r="G134" s="249">
        <f t="shared" si="2"/>
        <v>0</v>
      </c>
    </row>
    <row r="135" spans="1:7" x14ac:dyDescent="0.3">
      <c r="A135" s="227">
        <v>133</v>
      </c>
      <c r="B135" s="237" t="s">
        <v>327</v>
      </c>
      <c r="C135" s="238" t="s">
        <v>328</v>
      </c>
      <c r="D135" s="231" t="s">
        <v>68</v>
      </c>
      <c r="E135" s="234">
        <v>4</v>
      </c>
      <c r="F135" s="250"/>
      <c r="G135" s="249">
        <f t="shared" si="2"/>
        <v>0</v>
      </c>
    </row>
    <row r="136" spans="1:7" x14ac:dyDescent="0.3">
      <c r="A136" s="227">
        <v>134</v>
      </c>
      <c r="B136" s="237" t="s">
        <v>136</v>
      </c>
      <c r="C136" s="238" t="s">
        <v>137</v>
      </c>
      <c r="D136" s="231" t="s">
        <v>70</v>
      </c>
      <c r="E136" s="234">
        <v>1627</v>
      </c>
      <c r="F136" s="250"/>
      <c r="G136" s="249">
        <f t="shared" si="2"/>
        <v>0</v>
      </c>
    </row>
    <row r="137" spans="1:7" x14ac:dyDescent="0.3">
      <c r="A137" s="227">
        <v>135</v>
      </c>
      <c r="B137" s="237" t="s">
        <v>138</v>
      </c>
      <c r="C137" s="238" t="s">
        <v>139</v>
      </c>
      <c r="D137" s="231" t="s">
        <v>68</v>
      </c>
      <c r="E137" s="234">
        <v>15</v>
      </c>
      <c r="F137" s="250"/>
      <c r="G137" s="249">
        <f t="shared" si="2"/>
        <v>0</v>
      </c>
    </row>
    <row r="138" spans="1:7" x14ac:dyDescent="0.3">
      <c r="A138" s="227">
        <v>136</v>
      </c>
      <c r="B138" s="237" t="s">
        <v>140</v>
      </c>
      <c r="C138" s="238" t="s">
        <v>141</v>
      </c>
      <c r="D138" s="231" t="s">
        <v>68</v>
      </c>
      <c r="E138" s="234">
        <v>15</v>
      </c>
      <c r="F138" s="250"/>
      <c r="G138" s="249">
        <f t="shared" si="2"/>
        <v>0</v>
      </c>
    </row>
    <row r="139" spans="1:7" ht="27.6" x14ac:dyDescent="0.3">
      <c r="A139" s="227">
        <v>137</v>
      </c>
      <c r="B139" s="237" t="s">
        <v>142</v>
      </c>
      <c r="C139" s="238" t="s">
        <v>143</v>
      </c>
      <c r="D139" s="231" t="s">
        <v>68</v>
      </c>
      <c r="E139" s="234">
        <v>1</v>
      </c>
      <c r="F139" s="250"/>
      <c r="G139" s="249">
        <f t="shared" si="2"/>
        <v>0</v>
      </c>
    </row>
    <row r="140" spans="1:7" x14ac:dyDescent="0.3">
      <c r="A140" s="227">
        <v>138</v>
      </c>
      <c r="B140" s="237" t="s">
        <v>144</v>
      </c>
      <c r="C140" s="238" t="s">
        <v>145</v>
      </c>
      <c r="D140" s="231" t="s">
        <v>68</v>
      </c>
      <c r="E140" s="234">
        <v>15</v>
      </c>
      <c r="F140" s="250"/>
      <c r="G140" s="249">
        <f t="shared" si="2"/>
        <v>0</v>
      </c>
    </row>
    <row r="141" spans="1:7" x14ac:dyDescent="0.3">
      <c r="A141" s="227">
        <v>139</v>
      </c>
      <c r="B141" s="237" t="s">
        <v>329</v>
      </c>
      <c r="C141" s="238" t="s">
        <v>330</v>
      </c>
      <c r="D141" s="231" t="s">
        <v>68</v>
      </c>
      <c r="E141" s="234">
        <v>0</v>
      </c>
      <c r="F141" s="250"/>
      <c r="G141" s="249">
        <f t="shared" si="2"/>
        <v>0</v>
      </c>
    </row>
    <row r="142" spans="1:7" x14ac:dyDescent="0.3">
      <c r="A142" s="227">
        <v>140</v>
      </c>
      <c r="B142" s="237" t="s">
        <v>146</v>
      </c>
      <c r="C142" s="238" t="s">
        <v>147</v>
      </c>
      <c r="D142" s="231" t="s">
        <v>68</v>
      </c>
      <c r="E142" s="234">
        <v>15</v>
      </c>
      <c r="F142" s="250"/>
      <c r="G142" s="249">
        <f t="shared" si="2"/>
        <v>0</v>
      </c>
    </row>
    <row r="143" spans="1:7" x14ac:dyDescent="0.3">
      <c r="A143" s="227">
        <v>141</v>
      </c>
      <c r="B143" s="237" t="s">
        <v>148</v>
      </c>
      <c r="C143" s="238" t="s">
        <v>149</v>
      </c>
      <c r="D143" s="231" t="s">
        <v>117</v>
      </c>
      <c r="E143" s="234">
        <v>1</v>
      </c>
      <c r="F143" s="250"/>
      <c r="G143" s="249">
        <f t="shared" si="2"/>
        <v>0</v>
      </c>
    </row>
    <row r="144" spans="1:7" x14ac:dyDescent="0.3">
      <c r="A144" s="227">
        <v>142</v>
      </c>
      <c r="B144" s="237" t="s">
        <v>150</v>
      </c>
      <c r="C144" s="238" t="s">
        <v>151</v>
      </c>
      <c r="D144" s="231" t="s">
        <v>68</v>
      </c>
      <c r="E144" s="234">
        <v>9</v>
      </c>
      <c r="F144" s="250"/>
      <c r="G144" s="249">
        <f t="shared" si="2"/>
        <v>0</v>
      </c>
    </row>
    <row r="145" spans="1:7" x14ac:dyDescent="0.3">
      <c r="A145" s="227">
        <v>143</v>
      </c>
      <c r="B145" s="237" t="s">
        <v>226</v>
      </c>
      <c r="C145" s="238" t="s">
        <v>331</v>
      </c>
      <c r="D145" s="231" t="s">
        <v>70</v>
      </c>
      <c r="E145" s="234">
        <v>0</v>
      </c>
      <c r="F145" s="250"/>
      <c r="G145" s="249">
        <f t="shared" si="2"/>
        <v>0</v>
      </c>
    </row>
    <row r="146" spans="1:7" x14ac:dyDescent="0.3">
      <c r="A146" s="227">
        <v>144</v>
      </c>
      <c r="B146" s="237" t="s">
        <v>127</v>
      </c>
      <c r="C146" s="238" t="s">
        <v>176</v>
      </c>
      <c r="D146" s="231" t="s">
        <v>68</v>
      </c>
      <c r="E146" s="245">
        <v>73</v>
      </c>
      <c r="F146" s="250"/>
      <c r="G146" s="249">
        <f t="shared" si="2"/>
        <v>0</v>
      </c>
    </row>
    <row r="147" spans="1:7" x14ac:dyDescent="0.3">
      <c r="A147" s="227">
        <v>145</v>
      </c>
      <c r="B147" s="237" t="s">
        <v>332</v>
      </c>
      <c r="C147" s="238" t="s">
        <v>124</v>
      </c>
      <c r="D147" s="231" t="s">
        <v>73</v>
      </c>
      <c r="E147" s="245">
        <v>60</v>
      </c>
      <c r="F147" s="250"/>
      <c r="G147" s="249">
        <f t="shared" si="2"/>
        <v>0</v>
      </c>
    </row>
    <row r="148" spans="1:7" x14ac:dyDescent="0.3">
      <c r="A148" s="227">
        <v>146</v>
      </c>
      <c r="B148" s="237" t="s">
        <v>226</v>
      </c>
      <c r="C148" s="238" t="s">
        <v>227</v>
      </c>
      <c r="D148" s="231" t="s">
        <v>68</v>
      </c>
      <c r="E148" s="234">
        <v>0</v>
      </c>
      <c r="F148" s="250"/>
      <c r="G148" s="249">
        <f t="shared" si="2"/>
        <v>0</v>
      </c>
    </row>
    <row r="149" spans="1:7" x14ac:dyDescent="0.3">
      <c r="A149" s="227">
        <v>147</v>
      </c>
      <c r="B149" s="237" t="s">
        <v>226</v>
      </c>
      <c r="C149" s="238" t="s">
        <v>228</v>
      </c>
      <c r="D149" s="231" t="s">
        <v>68</v>
      </c>
      <c r="E149" s="234">
        <v>0</v>
      </c>
      <c r="F149" s="250"/>
      <c r="G149" s="249">
        <f t="shared" si="2"/>
        <v>0</v>
      </c>
    </row>
    <row r="150" spans="1:7" x14ac:dyDescent="0.3">
      <c r="A150" s="227">
        <v>148</v>
      </c>
      <c r="B150" s="237" t="s">
        <v>226</v>
      </c>
      <c r="C150" s="238" t="s">
        <v>229</v>
      </c>
      <c r="D150" s="231" t="s">
        <v>68</v>
      </c>
      <c r="E150" s="234">
        <v>0</v>
      </c>
      <c r="F150" s="250"/>
      <c r="G150" s="249">
        <f t="shared" si="2"/>
        <v>0</v>
      </c>
    </row>
    <row r="151" spans="1:7" x14ac:dyDescent="0.3">
      <c r="A151" s="227">
        <v>149</v>
      </c>
      <c r="B151" s="237" t="s">
        <v>226</v>
      </c>
      <c r="C151" s="238" t="s">
        <v>230</v>
      </c>
      <c r="D151" s="231" t="s">
        <v>68</v>
      </c>
      <c r="E151" s="234">
        <v>0</v>
      </c>
      <c r="F151" s="250"/>
      <c r="G151" s="249">
        <f t="shared" si="2"/>
        <v>0</v>
      </c>
    </row>
    <row r="152" spans="1:7" x14ac:dyDescent="0.3">
      <c r="A152" s="227">
        <v>150</v>
      </c>
      <c r="B152" s="237" t="s">
        <v>226</v>
      </c>
      <c r="C152" s="238" t="s">
        <v>333</v>
      </c>
      <c r="D152" s="231" t="s">
        <v>68</v>
      </c>
      <c r="E152" s="234">
        <v>0</v>
      </c>
      <c r="F152" s="250"/>
      <c r="G152" s="249">
        <f t="shared" si="2"/>
        <v>0</v>
      </c>
    </row>
    <row r="153" spans="1:7" ht="15" thickBot="1" x14ac:dyDescent="0.35">
      <c r="A153" s="227">
        <v>151</v>
      </c>
      <c r="B153" s="237" t="s">
        <v>351</v>
      </c>
      <c r="C153" s="238" t="s">
        <v>335</v>
      </c>
      <c r="D153" s="231" t="s">
        <v>117</v>
      </c>
      <c r="E153" s="234">
        <v>0</v>
      </c>
      <c r="F153" s="250"/>
      <c r="G153" s="249">
        <f t="shared" si="2"/>
        <v>0</v>
      </c>
    </row>
    <row r="154" spans="1:7" ht="16.2" thickBot="1" x14ac:dyDescent="0.35">
      <c r="A154" s="137">
        <v>152</v>
      </c>
      <c r="B154" s="223" t="s">
        <v>349</v>
      </c>
      <c r="C154" s="223"/>
      <c r="D154" s="223"/>
      <c r="E154" s="223"/>
      <c r="F154" s="223"/>
      <c r="G154" s="47">
        <f>SUM(G3:G152)</f>
        <v>0</v>
      </c>
    </row>
    <row r="155" spans="1:7" x14ac:dyDescent="0.3">
      <c r="A155" s="40"/>
      <c r="B155" s="40"/>
      <c r="C155" s="41"/>
      <c r="D155" s="40"/>
      <c r="E155" s="40"/>
      <c r="F155" s="40"/>
      <c r="G155" s="40"/>
    </row>
    <row r="156" spans="1:7" x14ac:dyDescent="0.3">
      <c r="A156" s="40"/>
      <c r="B156" s="40"/>
      <c r="C156" s="41"/>
      <c r="D156" s="40"/>
      <c r="E156" s="40"/>
      <c r="F156" s="40"/>
      <c r="G156" s="40"/>
    </row>
  </sheetData>
  <sheetProtection algorithmName="SHA-512" hashValue="9X1exeh0jVI2dbXOjBnWJ27lr/81QOlykEV7SnU4adXWa3SPocVC+IlrLsfg8/YjiIZFTpJPqwR1eAjwOvAUIQ==" saltValue="jGbrisL9Wy5Sf/BW0EYbxw==" spinCount="100000" sheet="1" selectLockedCells="1"/>
  <mergeCells count="2">
    <mergeCell ref="A1:G1"/>
    <mergeCell ref="B154:F154"/>
  </mergeCells>
  <pageMargins left="0.7" right="0.7" top="0.75" bottom="0.75" header="0.3" footer="0.3"/>
  <pageSetup paperSize="17" scale="58" fitToHeight="0" orientation="portrait" r:id="rId1"/>
  <rowBreaks count="2" manualBreakCount="2">
    <brk id="67" max="6" man="1"/>
    <brk id="1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Master Bid Tab</vt:lpstr>
      <vt:lpstr>Award Criteria Figure</vt:lpstr>
      <vt:lpstr>W. 89th St.</vt:lpstr>
      <vt:lpstr>S. Central Park Ave.</vt:lpstr>
      <vt:lpstr>S. Holland Rd.</vt:lpstr>
      <vt:lpstr>'Award Criteria Figure'!Print_Area</vt:lpstr>
      <vt:lpstr>'Master Bid Tab'!Print_Area</vt:lpstr>
      <vt:lpstr>'S. Central Park Ave.'!Print_Area</vt:lpstr>
      <vt:lpstr>'S. Holland Rd.'!Print_Area</vt:lpstr>
      <vt:lpstr>'W. 89th St.'!Print_Area</vt:lpstr>
      <vt:lpstr>'S. Central Park Ave.'!Print_Titles</vt:lpstr>
      <vt:lpstr>'S. Holland Rd.'!Print_Titles</vt:lpstr>
      <vt:lpstr>'W. 89th 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Patricia Montenegro</cp:lastModifiedBy>
  <cp:revision/>
  <cp:lastPrinted>2025-05-01T20:25:03Z</cp:lastPrinted>
  <dcterms:created xsi:type="dcterms:W3CDTF">2018-01-03T19:56:21Z</dcterms:created>
  <dcterms:modified xsi:type="dcterms:W3CDTF">2025-05-06T22:35:24Z</dcterms:modified>
  <cp:category/>
  <cp:contentStatus/>
</cp:coreProperties>
</file>